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аталья\Desktop\СБР\2024 год\январь\"/>
    </mc:Choice>
  </mc:AlternateContent>
  <bookViews>
    <workbookView xWindow="45" yWindow="-270" windowWidth="11865" windowHeight="7110"/>
  </bookViews>
  <sheets>
    <sheet name="СБР на 2024 год" sheetId="2" r:id="rId1"/>
  </sheets>
  <definedNames>
    <definedName name="_xlnm.Print_Titles" localSheetId="0">'СБР на 2024 год'!$10:$10</definedName>
    <definedName name="_xlnm.Print_Area" localSheetId="0">'СБР на 2024 год'!$A$1:$I$383</definedName>
  </definedNames>
  <calcPr calcId="162913"/>
</workbook>
</file>

<file path=xl/calcChain.xml><?xml version="1.0" encoding="utf-8"?>
<calcChain xmlns="http://schemas.openxmlformats.org/spreadsheetml/2006/main">
  <c r="I363" i="2" l="1"/>
  <c r="I359" i="2" s="1"/>
  <c r="I358" i="2" s="1"/>
  <c r="I347" i="2"/>
  <c r="I329" i="2"/>
  <c r="I328" i="2" s="1"/>
  <c r="I318" i="2"/>
  <c r="I304" i="2"/>
  <c r="I303" i="2" s="1"/>
  <c r="I302" i="2" s="1"/>
  <c r="I301" i="2" s="1"/>
  <c r="I294" i="2"/>
  <c r="I293" i="2" s="1"/>
  <c r="I292" i="2" s="1"/>
  <c r="I291" i="2" s="1"/>
  <c r="I290" i="2" s="1"/>
  <c r="I280" i="2"/>
  <c r="I279" i="2" s="1"/>
  <c r="I278" i="2" s="1"/>
  <c r="I277" i="2" s="1"/>
  <c r="I276" i="2" s="1"/>
  <c r="I275" i="2" s="1"/>
  <c r="I273" i="2"/>
  <c r="I269" i="2" s="1"/>
  <c r="I248" i="2"/>
  <c r="I247" i="2" s="1"/>
  <c r="I246" i="2" s="1"/>
  <c r="I245" i="2" s="1"/>
  <c r="I252" i="2"/>
  <c r="I251" i="2" s="1"/>
  <c r="I253" i="2"/>
  <c r="I255" i="2"/>
  <c r="I260" i="2"/>
  <c r="I259" i="2" s="1"/>
  <c r="I258" i="2" s="1"/>
  <c r="I257" i="2" s="1"/>
  <c r="I264" i="2"/>
  <c r="I263" i="2" s="1"/>
  <c r="I262" i="2" s="1"/>
  <c r="I261" i="2" s="1"/>
  <c r="I268" i="2"/>
  <c r="I267" i="2" s="1"/>
  <c r="I266" i="2" s="1"/>
  <c r="I265" i="2" s="1"/>
  <c r="I233" i="2"/>
  <c r="I232" i="2" s="1"/>
  <c r="I231" i="2" s="1"/>
  <c r="I230" i="2" s="1"/>
  <c r="I229" i="2" s="1"/>
  <c r="I228" i="2"/>
  <c r="I227" i="2"/>
  <c r="I226" i="2" s="1"/>
  <c r="I225" i="2" s="1"/>
  <c r="I224" i="2" s="1"/>
  <c r="I218" i="2"/>
  <c r="I217" i="2" s="1"/>
  <c r="I216" i="2" s="1"/>
  <c r="I223" i="2"/>
  <c r="I222" i="2"/>
  <c r="I221" i="2" s="1"/>
  <c r="I220" i="2" s="1"/>
  <c r="I165" i="2"/>
  <c r="I163" i="2" s="1"/>
  <c r="I162" i="2" s="1"/>
  <c r="I161" i="2" s="1"/>
  <c r="I160" i="2"/>
  <c r="I159" i="2"/>
  <c r="I158" i="2" s="1"/>
  <c r="I157" i="2" s="1"/>
  <c r="I148" i="2" s="1"/>
  <c r="I147" i="2" s="1"/>
  <c r="I169" i="2"/>
  <c r="I168" i="2"/>
  <c r="I167" i="2" s="1"/>
  <c r="I166" i="2" s="1"/>
  <c r="I145" i="2"/>
  <c r="I144" i="2" s="1"/>
  <c r="I143" i="2" s="1"/>
  <c r="I142" i="2" s="1"/>
  <c r="I141" i="2" s="1"/>
  <c r="I154" i="2"/>
  <c r="I153" i="2" s="1"/>
  <c r="I152" i="2" s="1"/>
  <c r="I151" i="2" s="1"/>
  <c r="I150" i="2" s="1"/>
  <c r="I149" i="2" s="1"/>
  <c r="I212" i="2"/>
  <c r="I204" i="2"/>
  <c r="I199" i="2"/>
  <c r="I197" i="2" s="1"/>
  <c r="I183" i="2"/>
  <c r="I177" i="2"/>
  <c r="I175" i="2" s="1"/>
  <c r="I139" i="2"/>
  <c r="I138" i="2" s="1"/>
  <c r="I137" i="2" s="1"/>
  <c r="I136" i="2" s="1"/>
  <c r="I135" i="2" s="1"/>
  <c r="I134" i="2" s="1"/>
  <c r="I129" i="2"/>
  <c r="I128" i="2" s="1"/>
  <c r="I127" i="2" s="1"/>
  <c r="I126" i="2" s="1"/>
  <c r="I125" i="2"/>
  <c r="I115" i="2"/>
  <c r="I114" i="2" s="1"/>
  <c r="I113" i="2" s="1"/>
  <c r="I112" i="2" s="1"/>
  <c r="I111" i="2" s="1"/>
  <c r="I110" i="2"/>
  <c r="I106" i="2"/>
  <c r="I105" i="2" s="1"/>
  <c r="I104" i="2" s="1"/>
  <c r="I103" i="2" s="1"/>
  <c r="I102" i="2" s="1"/>
  <c r="I101" i="2"/>
  <c r="I93" i="2"/>
  <c r="I92" i="2" s="1"/>
  <c r="I91" i="2" s="1"/>
  <c r="I90" i="2" s="1"/>
  <c r="I87" i="2"/>
  <c r="I86" i="2" s="1"/>
  <c r="I85" i="2" s="1"/>
  <c r="I84" i="2" s="1"/>
  <c r="I81" i="2"/>
  <c r="I79" i="2" s="1"/>
  <c r="I78" i="2" s="1"/>
  <c r="I77" i="2" s="1"/>
  <c r="I80" i="2"/>
  <c r="I76" i="2"/>
  <c r="I75" i="2"/>
  <c r="I74" i="2"/>
  <c r="I73" i="2" s="1"/>
  <c r="I72" i="2" s="1"/>
  <c r="I71" i="2" s="1"/>
  <c r="I69" i="2"/>
  <c r="I68" i="2"/>
  <c r="I67" i="2" s="1"/>
  <c r="I66" i="2" s="1"/>
  <c r="I65" i="2" s="1"/>
  <c r="I62" i="2"/>
  <c r="I61" i="2" s="1"/>
  <c r="I60" i="2" s="1"/>
  <c r="I59" i="2" s="1"/>
  <c r="I58" i="2" s="1"/>
  <c r="I100" i="2"/>
  <c r="I99" i="2" s="1"/>
  <c r="I98" i="2" s="1"/>
  <c r="I97" i="2"/>
  <c r="I96" i="2" s="1"/>
  <c r="I95" i="2" s="1"/>
  <c r="I94" i="2" s="1"/>
  <c r="I109" i="2"/>
  <c r="I108" i="2"/>
  <c r="I107" i="2" s="1"/>
  <c r="I124" i="2"/>
  <c r="I123" i="2" s="1"/>
  <c r="I122" i="2"/>
  <c r="I121" i="2" s="1"/>
  <c r="I120" i="2"/>
  <c r="I119" i="2" s="1"/>
  <c r="I118" i="2" s="1"/>
  <c r="I117" i="2" s="1"/>
  <c r="I116" i="2" s="1"/>
  <c r="I131" i="2"/>
  <c r="I130" i="2" s="1"/>
  <c r="I18" i="2"/>
  <c r="I17" i="2" s="1"/>
  <c r="I16" i="2" s="1"/>
  <c r="I15" i="2" s="1"/>
  <c r="I14" i="2" s="1"/>
  <c r="I25" i="2"/>
  <c r="I26" i="2"/>
  <c r="I28" i="2"/>
  <c r="I24" i="2"/>
  <c r="I23" i="2" s="1"/>
  <c r="I22" i="2" s="1"/>
  <c r="I21" i="2" s="1"/>
  <c r="I35" i="2"/>
  <c r="I33" i="2" s="1"/>
  <c r="I32" i="2" s="1"/>
  <c r="I30" i="2"/>
  <c r="I29" i="2"/>
  <c r="I38" i="2"/>
  <c r="I37" i="2"/>
  <c r="I36" i="2" s="1"/>
  <c r="I44" i="2"/>
  <c r="I43" i="2" s="1"/>
  <c r="I42" i="2" s="1"/>
  <c r="I41" i="2" s="1"/>
  <c r="I52" i="2"/>
  <c r="I51" i="2" s="1"/>
  <c r="I50" i="2" s="1"/>
  <c r="I49" i="2" s="1"/>
  <c r="I47" i="2"/>
  <c r="I46" i="2" s="1"/>
  <c r="I45" i="2"/>
  <c r="I57" i="2"/>
  <c r="I56" i="2"/>
  <c r="I55" i="2" s="1"/>
  <c r="I54" i="2" s="1"/>
  <c r="I53" i="2" s="1"/>
  <c r="I184" i="2"/>
  <c r="I182" i="2" s="1"/>
  <c r="I181" i="2" s="1"/>
  <c r="I180" i="2" s="1"/>
  <c r="I346" i="2"/>
  <c r="I345" i="2" s="1"/>
  <c r="I344" i="2" s="1"/>
  <c r="I351" i="2"/>
  <c r="I350" i="2" s="1"/>
  <c r="I349" i="2" s="1"/>
  <c r="I348" i="2" s="1"/>
  <c r="I361" i="2"/>
  <c r="I203" i="2"/>
  <c r="I202" i="2"/>
  <c r="I201" i="2" s="1"/>
  <c r="I200" i="2" s="1"/>
  <c r="I196" i="2"/>
  <c r="I195" i="2" s="1"/>
  <c r="I194" i="2" s="1"/>
  <c r="I178" i="2"/>
  <c r="I256" i="2"/>
  <c r="I299" i="2"/>
  <c r="I298" i="2" s="1"/>
  <c r="I297" i="2" s="1"/>
  <c r="I296" i="2" s="1"/>
  <c r="I208" i="2"/>
  <c r="I207" i="2" s="1"/>
  <c r="I206" i="2" s="1"/>
  <c r="I205" i="2" s="1"/>
  <c r="I211" i="2"/>
  <c r="I210" i="2" s="1"/>
  <c r="I209" i="2" s="1"/>
  <c r="I327" i="2"/>
  <c r="I326" i="2" s="1"/>
  <c r="I325" i="2" s="1"/>
  <c r="I324" i="2" s="1"/>
  <c r="I323" i="2" s="1"/>
  <c r="I317" i="2"/>
  <c r="I316" i="2" s="1"/>
  <c r="I315" i="2" s="1"/>
  <c r="I314" i="2" s="1"/>
  <c r="I286" i="2"/>
  <c r="I243" i="2"/>
  <c r="I237" i="2"/>
  <c r="I236" i="2" s="1"/>
  <c r="I242" i="2"/>
  <c r="I241" i="2" s="1"/>
  <c r="I240" i="2" s="1"/>
  <c r="I239" i="2" s="1"/>
  <c r="I285" i="2"/>
  <c r="I284" i="2" s="1"/>
  <c r="I283" i="2" s="1"/>
  <c r="I282" i="2" s="1"/>
  <c r="I281" i="2" s="1"/>
  <c r="I312" i="2"/>
  <c r="I311" i="2" s="1"/>
  <c r="I310" i="2" s="1"/>
  <c r="I309" i="2" s="1"/>
  <c r="I321" i="2"/>
  <c r="I320" i="2" s="1"/>
  <c r="I319" i="2" s="1"/>
  <c r="I341" i="2"/>
  <c r="I340" i="2" s="1"/>
  <c r="I339" i="2" s="1"/>
  <c r="I338" i="2" s="1"/>
  <c r="I368" i="2"/>
  <c r="I367" i="2" s="1"/>
  <c r="I366" i="2" s="1"/>
  <c r="I365" i="2" s="1"/>
  <c r="I364" i="2" s="1"/>
  <c r="I186" i="2"/>
  <c r="I185" i="2" s="1"/>
  <c r="I191" i="2"/>
  <c r="I190" i="2" s="1"/>
  <c r="I189" i="2" s="1"/>
  <c r="I356" i="2"/>
  <c r="I355" i="2" s="1"/>
  <c r="I354" i="2" s="1"/>
  <c r="I353" i="2" s="1"/>
  <c r="I352" i="2" s="1"/>
  <c r="I380" i="2"/>
  <c r="I379" i="2"/>
  <c r="I378" i="2" s="1"/>
  <c r="I377" i="2" s="1"/>
  <c r="I307" i="2"/>
  <c r="I306" i="2"/>
  <c r="I334" i="2"/>
  <c r="I333" i="2"/>
  <c r="I332" i="2" s="1"/>
  <c r="I331" i="2" s="1"/>
  <c r="I330" i="2" s="1"/>
  <c r="I20" i="2" l="1"/>
  <c r="I40" i="2"/>
  <c r="I83" i="2"/>
  <c r="I343" i="2"/>
  <c r="I337" i="2" s="1"/>
  <c r="I336" i="2" s="1"/>
  <c r="I272" i="2"/>
  <c r="I271" i="2" s="1"/>
  <c r="I270" i="2" s="1"/>
  <c r="I34" i="2"/>
  <c r="I250" i="2"/>
  <c r="I249" i="2" s="1"/>
  <c r="I244" i="2" s="1"/>
  <c r="I235" i="2" s="1"/>
  <c r="I357" i="2"/>
  <c r="I289" i="2"/>
  <c r="I288" i="2" s="1"/>
  <c r="I156" i="2"/>
  <c r="I155" i="2" s="1"/>
  <c r="I140" i="2" s="1"/>
  <c r="I274" i="2"/>
  <c r="I193" i="2"/>
  <c r="I64" i="2"/>
  <c r="I63" i="2" s="1"/>
  <c r="I13" i="2" s="1"/>
  <c r="I215" i="2"/>
  <c r="I214" i="2" s="1"/>
  <c r="I174" i="2"/>
  <c r="I173" i="2" s="1"/>
  <c r="I172" i="2" s="1"/>
  <c r="I171" i="2" s="1"/>
  <c r="I170" i="2" l="1"/>
  <c r="I213" i="2"/>
  <c r="I370" i="2" s="1"/>
</calcChain>
</file>

<file path=xl/sharedStrings.xml><?xml version="1.0" encoding="utf-8"?>
<sst xmlns="http://schemas.openxmlformats.org/spreadsheetml/2006/main" count="1498" uniqueCount="488">
  <si>
    <t xml:space="preserve">Подпрограмма "Развитие водопроводно-канализационного комплекса Старотитаровского сельского поселения Темрюкского района" </t>
  </si>
  <si>
    <t>6110110200</t>
  </si>
  <si>
    <t xml:space="preserve">Подпрограмма "По обеспечению земельных участков инженерной инфраструктурой в целях жилищного строительства, в том числе жилья эконом-класса и жилья из быстровозводимых конструкций на территории Старотитаровского сельского поселения Темрюкского района"  </t>
  </si>
  <si>
    <t>6120110210</t>
  </si>
  <si>
    <t xml:space="preserve">Муниципальная программа "Комплексное  развитие сельских территорий в Старотитаровском сельском поселении Темрюкского района"  </t>
  </si>
  <si>
    <t>Создание и развитие инфраструктуры на сельских территориях</t>
  </si>
  <si>
    <t>Выполнение мероприятий по   строительству, ремонту, обслуживанию  системы газоснабжения в муниципальном образовании</t>
  </si>
  <si>
    <t>6210110230</t>
  </si>
  <si>
    <t>Муниципальная программа "Формирование комфортной городской среды Старотитаровского сельского поселения Темрюкского района на 2018-2024 годы"</t>
  </si>
  <si>
    <t xml:space="preserve">Муниципальная программа  «Комплексное развитие системы благоустройства на территории Старотитаровского сельского поселения Темрюкского района" </t>
  </si>
  <si>
    <t>6300000000</t>
  </si>
  <si>
    <t>Подпрограмма  «Организация уличного освещения Старотитаровского сельского поселения Темрюкского района»</t>
  </si>
  <si>
    <t>6320000000</t>
  </si>
  <si>
    <t>6320100000</t>
  </si>
  <si>
    <t>Расходы по содержанию систем наружного освещения на территории поселения</t>
  </si>
  <si>
    <t xml:space="preserve">Муниципальная  программа «Противодействие коррупции в Старотитаровском сельском поселении Темрюкского района» </t>
  </si>
  <si>
    <t>Повышение квалификации в области противодействия коррупции муниципальных служащих администрации Старотитаровского сельтского поселения Темрюкского района</t>
  </si>
  <si>
    <t>6410110120</t>
  </si>
  <si>
    <t xml:space="preserve">Муниципальная программа "Молодежь станицы Старотитаровского сельского поселения Темрюкского района" </t>
  </si>
  <si>
    <t>Организация и осуществление мероприятий по работе  с детьми и молодежью</t>
  </si>
  <si>
    <t>6510110360</t>
  </si>
  <si>
    <t xml:space="preserve">Субсидии бюджетных учреждениям </t>
  </si>
  <si>
    <t>Публичные нормативные социальные выплаты гражданам</t>
  </si>
  <si>
    <t>Подпрограмма«Совершенствование деятельности МБУ «ФОСК «Виктория» по предоставлению муниципальных услуг» на 2020 год</t>
  </si>
  <si>
    <t>Образование</t>
  </si>
  <si>
    <t>01</t>
  </si>
  <si>
    <t>05</t>
  </si>
  <si>
    <t>02</t>
  </si>
  <si>
    <t>07</t>
  </si>
  <si>
    <t>03</t>
  </si>
  <si>
    <t>08</t>
  </si>
  <si>
    <t>04</t>
  </si>
  <si>
    <t>09</t>
  </si>
  <si>
    <t>РЗ</t>
  </si>
  <si>
    <t>ПР</t>
  </si>
  <si>
    <t>Сумма</t>
  </si>
  <si>
    <t>ЦСР</t>
  </si>
  <si>
    <t>Жилищно-коммунальное хозяйство</t>
  </si>
  <si>
    <t xml:space="preserve">Культура </t>
  </si>
  <si>
    <t>Молодежная политика и оздоровление детей</t>
  </si>
  <si>
    <t>Общегосударственные вопросы</t>
  </si>
  <si>
    <t xml:space="preserve">Национальная безопасность и правоохранительная деятельность </t>
  </si>
  <si>
    <t>Национальная оборона</t>
  </si>
  <si>
    <t>№ п/п</t>
  </si>
  <si>
    <t>14</t>
  </si>
  <si>
    <t>Физическая культура и спорт</t>
  </si>
  <si>
    <t>Благоустройство</t>
  </si>
  <si>
    <t>Мобилизационная и вневойсковая подготовка</t>
  </si>
  <si>
    <t>Другие общегосударственные вопросы</t>
  </si>
  <si>
    <t>Национальная экономика</t>
  </si>
  <si>
    <t>11</t>
  </si>
  <si>
    <t>13</t>
  </si>
  <si>
    <t>Осуществление первичного воинского учета на территориях, где отсутствуют военные комиссариаты</t>
  </si>
  <si>
    <t>Комунальное хозяйство</t>
  </si>
  <si>
    <t>Резервные фонды</t>
  </si>
  <si>
    <t>Иные межбюджетные трансферты</t>
  </si>
  <si>
    <t>Обслуживание государственного и муниципального долга</t>
  </si>
  <si>
    <t>12</t>
  </si>
  <si>
    <t>Функционирование высшего должностного лица субъекта Российской Федерации и муниципального образования</t>
  </si>
  <si>
    <t>06</t>
  </si>
  <si>
    <t>992</t>
  </si>
  <si>
    <t>Уплата налогов, сборов и иных платежей</t>
  </si>
  <si>
    <t>Резервные средства</t>
  </si>
  <si>
    <t>Процентные платежи по долговым обязательствам</t>
  </si>
  <si>
    <t xml:space="preserve">Процентные платежи по государственному и муниципальному долгу </t>
  </si>
  <si>
    <t>Другие вопросы в области национальной экономики</t>
  </si>
  <si>
    <t>Культура, кинематография</t>
  </si>
  <si>
    <t>Расходы на выплаты персоналу казенных учреждений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</si>
  <si>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</si>
  <si>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</si>
  <si>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Дорожное хозяйство (дорожные фонды)</t>
  </si>
  <si>
    <t>Обслуживание муниципального долга</t>
  </si>
  <si>
    <t>Обеспечение деятельности высшего органа исполнительной власти муниципального образования</t>
  </si>
  <si>
    <t>Расходы на обеспечение функций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</si>
  <si>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</si>
  <si>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контрольно-счетной палаты муниципального образования Темрюкский район</t>
  </si>
  <si>
    <t xml:space="preserve">Обеспечение деятельности финансовых, налоговых и таможенных органов и органов финансового (финансово-бюджетного) надзора </t>
  </si>
  <si>
    <t>Расходы на обеспечение деятельности (оказание услуг) муниципальных учреждений</t>
  </si>
  <si>
    <t>Финансовое обеспечение непредвиденных расходов</t>
  </si>
  <si>
    <t>Субсидии бюджетным учреждениям</t>
  </si>
  <si>
    <t>Обеспечение деятельности административных комиссий</t>
  </si>
  <si>
    <t>Финансовое обеспечение по переданным полномочиям муниципальному образованию Темрюкский район</t>
  </si>
  <si>
    <t xml:space="preserve">                                          </t>
  </si>
  <si>
    <t>Резервный фонд администрации Старотитаровского сельского поселения Темрюкского района</t>
  </si>
  <si>
    <t>Подпрограмма «Обеспечение ведения бухгалтерского учета»</t>
  </si>
  <si>
    <t xml:space="preserve">Подпрограмма «Обеспечение осуществления закупок товаров, работ и услуг для   муниципальных нужд». </t>
  </si>
  <si>
    <t>Социальная политика</t>
  </si>
  <si>
    <t>10</t>
  </si>
  <si>
    <t>Пенсионное обеспечение</t>
  </si>
  <si>
    <t>Обеспечение пожарной безопасности</t>
  </si>
  <si>
    <t xml:space="preserve">Другие вопросы в области национальной безопасности и правоохранительной деятельности
</t>
  </si>
  <si>
    <t>Реализация мероприятий по противодействию коррупции</t>
  </si>
  <si>
    <t>Реализация мероприятий по повышению безопасности дорожного движения</t>
  </si>
  <si>
    <t xml:space="preserve">Подготовка градостроительной и землеустроительной документации </t>
  </si>
  <si>
    <t>Благоустройство и озеленение территории Старотитаровского сельского поселения Темрюкского района</t>
  </si>
  <si>
    <t>Стимулирование работников муниципальных учреждений в сфере культуры и искусства</t>
  </si>
  <si>
    <t>Оснащение объектов социальной инфраструктуры Старотитаровского сельского поселения Темрюкского района специальными приспособлениями, обеспечивающими доступ к ним инвалидов.</t>
  </si>
  <si>
    <t>Мероприятия в сфере развития культуры и искусства</t>
  </si>
  <si>
    <t xml:space="preserve">Содействие в решении проблем социальной защищенности сотрудников правоохранительных органов </t>
  </si>
  <si>
    <t>Массовый спорт</t>
  </si>
  <si>
    <t>Вед</t>
  </si>
  <si>
    <t>ВР</t>
  </si>
  <si>
    <t>5100000000</t>
  </si>
  <si>
    <t>5110000000</t>
  </si>
  <si>
    <t>5500000000</t>
  </si>
  <si>
    <t>5510000000</t>
  </si>
  <si>
    <t>5700000000</t>
  </si>
  <si>
    <t>5710000000</t>
  </si>
  <si>
    <t>5900000000</t>
  </si>
  <si>
    <t>5910000000</t>
  </si>
  <si>
    <t>6010000000</t>
  </si>
  <si>
    <t>6110000000</t>
  </si>
  <si>
    <t>6120000000</t>
  </si>
  <si>
    <t>6200000000</t>
  </si>
  <si>
    <t>6210000000</t>
  </si>
  <si>
    <t>6310000000</t>
  </si>
  <si>
    <t>6400000000</t>
  </si>
  <si>
    <t>6410000000</t>
  </si>
  <si>
    <t>6510000000</t>
  </si>
  <si>
    <t>8400000000</t>
  </si>
  <si>
    <t>8410000000</t>
  </si>
  <si>
    <t>8900000000</t>
  </si>
  <si>
    <t>8900010520</t>
  </si>
  <si>
    <t>700</t>
  </si>
  <si>
    <t>Другие вопросы в области социальной политики</t>
  </si>
  <si>
    <t>5510110010</t>
  </si>
  <si>
    <t>Муниципальная программа «Обеспечение безопасности населения  в Старотитаровском сельском поселении Темрюкского района» на 2017 год</t>
  </si>
  <si>
    <t>00</t>
  </si>
  <si>
    <t>120</t>
  </si>
  <si>
    <t>240</t>
  </si>
  <si>
    <t>Обеспечение деятельности администрации Старотитаровского сельского поселения Темрюкского района по решению вопросов местного значения</t>
  </si>
  <si>
    <t>5110100000</t>
  </si>
  <si>
    <t>5110100190</t>
  </si>
  <si>
    <t>110</t>
  </si>
  <si>
    <t>850</t>
  </si>
  <si>
    <t>Осуществление отдельных  государственных полномочий  Краснодарского края по образованию и организации деятельности административных комиссий</t>
  </si>
  <si>
    <t xml:space="preserve">Осуществление отдельных государственных полномочий Краснодарского края </t>
  </si>
  <si>
    <t>Осуществление внешнего муниципального финансового контроля</t>
  </si>
  <si>
    <t>540</t>
  </si>
  <si>
    <t>Формирование резервного фонда администрации Старотитаровского сельского поселения Темрюкского района</t>
  </si>
  <si>
    <t>870</t>
  </si>
  <si>
    <t>Организация транспортного и хозяйственного обслуживания органов местного самоуправления</t>
  </si>
  <si>
    <t>Осуществление закупок товаров, работ и услуг для обеспечения муниципальных нужд и система планирования и исполнения бюджета</t>
  </si>
  <si>
    <t>5510100000</t>
  </si>
  <si>
    <t>Обеспечение участия территориального общественного самоуправления в решении социально значимых проблем населения Старотитаровского сельского поселения Темрюкского района</t>
  </si>
  <si>
    <t>Расходы на компенсационные выплаты руководителям органов территориального общественного самоуапрвления</t>
  </si>
  <si>
    <t>360</t>
  </si>
  <si>
    <t>Обеспечение мониторинга потребления энергетических ресурсов и сокращения расходов бюджетных средств на их оплату</t>
  </si>
  <si>
    <t>Расходы на реализацию мероприятий по замене изношенного, морально и физически устаревшего оборудования и инженерных коммуникаций</t>
  </si>
  <si>
    <t>Обеспечение качественной и эффективной работы администрации Старотитаровского сельского поселения Темрюкского района за счет использования современного программного обеспечения</t>
  </si>
  <si>
    <t>Расходы на приобретение и сопровождение программного обеспечения</t>
  </si>
  <si>
    <t>Расходы на обеспечение информирования граждан о деятельности администрации и Совета Старотитаровского сельского поселения Темрюкского района</t>
  </si>
  <si>
    <t>Обеспечение мероприятий, проводимых администрацией Старотитаровского сельского поселения Темрюкского района к праздничным дням и памятным датам</t>
  </si>
  <si>
    <t>Организация праздничных дней и памятных дат истории России и Кубани</t>
  </si>
  <si>
    <t>5710100000</t>
  </si>
  <si>
    <t>Расходы на организацию и проведение праздничных дней и памятных дат</t>
  </si>
  <si>
    <t>8410100000</t>
  </si>
  <si>
    <t>Обеспечение беспрепятственного доступа инвалидов к объектам социальной инфраструктуры</t>
  </si>
  <si>
    <t>8410110290</t>
  </si>
  <si>
    <t>Расходы на оснащение объектов социальной инфраструктуры Старотитаровского сельского поселения Темрюкского района специальными приспособлениями, обеспечивающими доступ к ним инвалидов.</t>
  </si>
  <si>
    <t>5910100000</t>
  </si>
  <si>
    <t>Обеспечение предупреждения пожаров и снижение сопутствующих потер при тушении пожаров</t>
  </si>
  <si>
    <t>Расходы на совершенствование системы обеспечения пожарной безопасности в Старотитаровском сельском поселении Темрюкского района</t>
  </si>
  <si>
    <t>Обеспечение эффективности охраны общественного порядка и обеспечения общественной безопасности</t>
  </si>
  <si>
    <t>5930110100</t>
  </si>
  <si>
    <t>Обеспечение прозрачности деятельности администрации Старотитаровского сельского поселения Темрюкского района</t>
  </si>
  <si>
    <t>6010110120</t>
  </si>
  <si>
    <t>Повышение транспортно-эксплуатационного состояния сети автомобильных дорог Старотитаровского сельского поселения Темрюкского района</t>
  </si>
  <si>
    <t>6110100000</t>
  </si>
  <si>
    <t>61101S0130</t>
  </si>
  <si>
    <t>Совершенствование организации движения транспорта и пешеходов в Старотитаровском сельском поселении Темрюкского района</t>
  </si>
  <si>
    <t>6120100000</t>
  </si>
  <si>
    <t>6120110140</t>
  </si>
  <si>
    <t>Повышение уровня оснащенности поселения системами наружного освещения</t>
  </si>
  <si>
    <t>6130100000</t>
  </si>
  <si>
    <t>Расходы по развитию и реконструкции систем наружного освещения</t>
  </si>
  <si>
    <t>6130110150</t>
  </si>
  <si>
    <t>Обеспечение подготовки документации для формирования земельных участков для продажи</t>
  </si>
  <si>
    <t>6210100000</t>
  </si>
  <si>
    <t>Расходы по подготовке документации для формирования земельных участков для продажи</t>
  </si>
  <si>
    <t>6210110160</t>
  </si>
  <si>
    <t>Обеспечение совершенствования правовых и экономических условий развития малого и среднего предпринимательства</t>
  </si>
  <si>
    <t>6310100000</t>
  </si>
  <si>
    <t>Расхода на реализацию мероприятий по поддержки малого и среднего предпринимательства</t>
  </si>
  <si>
    <t>6410100000</t>
  </si>
  <si>
    <t>Обеспечение бесперебойного и гарантированного удовлетворения потребности населения Старотитаровского сельского поселения в питьевой воде.</t>
  </si>
  <si>
    <t>Обеспечение жильем малоимущих граждан и отдельных категорий граждан, определенных законодательством.</t>
  </si>
  <si>
    <t>Организация  комфортных условий жизнедеятельности населения</t>
  </si>
  <si>
    <t>Организация экономически эффективной системы благоустройства Старотитаровского сельского поселения Темрюкского района</t>
  </si>
  <si>
    <t>Содействие профессиональному развитию и занятости подростков молодежи</t>
  </si>
  <si>
    <t>Расходы на реализацию мероприятий по организации досуга молодежи</t>
  </si>
  <si>
    <t>6510100000</t>
  </si>
  <si>
    <t>6510110250</t>
  </si>
  <si>
    <t>610</t>
  </si>
  <si>
    <t>Обеспечение  качества и доступности муниципальных услуг сферы культуры для всех категорий потребителей</t>
  </si>
  <si>
    <t>Сохранение и пополнение кадрового потенциала  в сфере культуры и искусства.</t>
  </si>
  <si>
    <t>Обеспечение    доступности    удовлетворения    культурно-досуговых запросов населения</t>
  </si>
  <si>
    <t>Обеспечение беспрепятственного доступа инвалидов к объектом социальной инфраструктуры</t>
  </si>
  <si>
    <t>Сохранение, использование и охрана объектов культурного наследия</t>
  </si>
  <si>
    <t xml:space="preserve">Организация охраны и содержания объектов культурного наследия </t>
  </si>
  <si>
    <t xml:space="preserve">Расходы на охрану и содержание объектов культурного наследия </t>
  </si>
  <si>
    <t>Реализация муниципальной программы Пенсионное обеспечение за выслугу лет лицам, замещавшим муниципальные должности и должности муниципальной службы</t>
  </si>
  <si>
    <t xml:space="preserve">Организация назначения и выплат пенсионного обеспечения за выслугу лет лицам, замещавшим муниципальные должности </t>
  </si>
  <si>
    <t>310</t>
  </si>
  <si>
    <t>Обеспечение активности социально ориентированных некоммерческих организаций в решении социально значимых проблем поселения.</t>
  </si>
  <si>
    <t>Расходы на поддержку социально ориентированных некоммерческих организаций</t>
  </si>
  <si>
    <t>630</t>
  </si>
  <si>
    <t>Обеспечение качества и доступности муниципальных услуг сферы физической культуры</t>
  </si>
  <si>
    <t xml:space="preserve">Организация мероприятий для регулярных занятий физической культурой </t>
  </si>
  <si>
    <t>Расходы на мероприятия в сфере развития физической культуры и массового спорта</t>
  </si>
  <si>
    <t>Реализация муниципальной программы Формирование доступной среды жизнедеятельности для инвалидов</t>
  </si>
  <si>
    <t>Подпрограмма «Обеспечение хозяйственного обслуживания администрации Старотитаровского сельского поселения Темрюкского района"</t>
  </si>
  <si>
    <t>Код субсидии</t>
  </si>
  <si>
    <t>Главный распорядитель/главный администратор, наименование бюджетной классификации</t>
  </si>
  <si>
    <t>рублей</t>
  </si>
  <si>
    <t>УТВЕРЖДАЮ</t>
  </si>
  <si>
    <t>Глава Старотитарвского сельского поселения Темрюкского района</t>
  </si>
  <si>
    <t>(подпись)</t>
  </si>
  <si>
    <t>(расшифровка подписи)</t>
  </si>
  <si>
    <t>(дата)</t>
  </si>
  <si>
    <t>А.Г. Титаренко</t>
  </si>
  <si>
    <t>9010000190</t>
  </si>
  <si>
    <t>Обеспечение функционирования и развития сети автомобильных дорог общего пользования Старотитаровского сельского поселения Темрюкского района, улучшение транспортного обслуживания населения</t>
  </si>
  <si>
    <t>Реализация мероприятий по созданию условий для устойчивого функционирования транспортной системы Старотитаровского сельского поселения Темрюкского района, повышения уровня безопасности дорожного движения</t>
  </si>
  <si>
    <t>6600000000</t>
  </si>
  <si>
    <t>6600100000</t>
  </si>
  <si>
    <t>Повышение качества и комфорта городской среды поселения, обустройства мест массового отдыха населения на территории Старотитаровского сельского поселения Темрюкского района</t>
  </si>
  <si>
    <t>Расходы на благоустройство внутридворовых территорий многоквартирных домов и зоны общего пользования Старотитаровского сельского поселения Темрюкского района</t>
  </si>
  <si>
    <t>6800000000</t>
  </si>
  <si>
    <t>6800100000</t>
  </si>
  <si>
    <t>6800110370</t>
  </si>
  <si>
    <t>8230160120</t>
  </si>
  <si>
    <t>Обслуживание государственного внутреннего и муниципального долга</t>
  </si>
  <si>
    <t>9500000000</t>
  </si>
  <si>
    <t>Управление муниципальным долгом</t>
  </si>
  <si>
    <t>9510000000</t>
  </si>
  <si>
    <t>Процентные платежи по муниципальному долгу муниципального образования</t>
  </si>
  <si>
    <t>9510010520</t>
  </si>
  <si>
    <t xml:space="preserve"> </t>
  </si>
  <si>
    <t>Обеспечение проведения выборов и референдумов</t>
  </si>
  <si>
    <t>Обеспечение деятельности избирательных комиссий</t>
  </si>
  <si>
    <t>Избирательная комиссия Старотитаровского сельского поселения Темрюкского района</t>
  </si>
  <si>
    <t>9510010710</t>
  </si>
  <si>
    <t>Специальные расходы</t>
  </si>
  <si>
    <t>880</t>
  </si>
  <si>
    <t>Муниципальная программа «Формирование доступной среды жизнедеятельности для инвалидов» в Старотитаровском сельском поселении Темрюкского района на 2019 год</t>
  </si>
  <si>
    <t>Муниципальная программа "Комплексное развитие транспортной инфраструктуры Старотитаровского сельского поселения Темрюкского района на 2019 год"</t>
  </si>
  <si>
    <t>6600110420</t>
  </si>
  <si>
    <t>410</t>
  </si>
  <si>
    <t>Бюджетные инвестиции</t>
  </si>
  <si>
    <t>1. Расходы</t>
  </si>
  <si>
    <t>Итого по разделу 1. Расходы</t>
  </si>
  <si>
    <t>2. Источники финансирования дефицита бюджета (в части выбытия средств)</t>
  </si>
  <si>
    <t>Получение кредитов от других бюджетов бюджетной системы Российской Федерации бюджетам сельских поселений в валюте Российской Федерации</t>
  </si>
  <si>
    <t>01030100100000</t>
  </si>
  <si>
    <t>710</t>
  </si>
  <si>
    <t xml:space="preserve">Определение поставщиков (подрядчиков, исполнителей) при осуществлении конкурентных способов закупок товаров, работ, услуг для обеспечения муниципальных нужд в соответствии с Федеральным законом № 44 –ФЗ </t>
  </si>
  <si>
    <t xml:space="preserve">Осуществление полномочий отдельных муниципальных заказчиков, заказчиков Старотитаровского сельского поселения Темрюкского района на определение поставщиков (подрядчиков, исполнителей) при осуществлении конкурентных способов закупок товаров, работ, услуг </t>
  </si>
  <si>
    <t xml:space="preserve">Процентные платежи по государственному внутреннему  и муниципальному долгу </t>
  </si>
  <si>
    <t>730</t>
  </si>
  <si>
    <t>в том числе:</t>
  </si>
  <si>
    <t>источники внутреннего финансирования бюджета, из них:</t>
  </si>
  <si>
    <t>Субсидии на дополнительную помощь местным бюджетам для решения социально значимых вопросов местного значения</t>
  </si>
  <si>
    <t>82101S0050</t>
  </si>
  <si>
    <t>Осуществление освещения нормативно-правовых актов в СМИ и информационно-коммуникационной сети Интернет</t>
  </si>
  <si>
    <t>Муниципальная  программа «Противодействие коррупции в Старотитаровском сельском поселении Темрюкского района» на 2020 год</t>
  </si>
  <si>
    <t>Выполнение мероприятий в сфере водоснабжения и водоотведения</t>
  </si>
  <si>
    <t>Выполнение мероприятий по обеспечению земельных участков инженерной инфраструктурой</t>
  </si>
  <si>
    <t>Высшее должностное лицо (глава Старотитаровского сельского поселения Темрюкского района)</t>
  </si>
  <si>
    <t>Организация качественного и эффективного бюджетного, налогового учета  отчетности</t>
  </si>
  <si>
    <t>Иные выплаты населению</t>
  </si>
  <si>
    <t>6000000000</t>
  </si>
  <si>
    <t>Осуществление в установленные сроки и в полном объеме платежей по обслуживанию долговых обязательств Старотитаровского сельского поселения Темрюкского района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</si>
  <si>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</si>
  <si>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Обслуживание государственного (муниципального) долга</t>
  </si>
  <si>
    <t>Обслуживание государственного (муниципального) внутреннего долга</t>
  </si>
  <si>
    <t>Обеспечение деятельности отдела внутреннего финансового контроля администрации муниципального образования Темрюкский район</t>
  </si>
  <si>
    <t>Осуществление внутреннего муниципального финансового контроля</t>
  </si>
  <si>
    <t>Профессиональная подготовка, переподготовка и повышение квалификации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</si>
  <si>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</si>
  <si>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0100100000</t>
  </si>
  <si>
    <t>810</t>
  </si>
  <si>
    <t>6010100000</t>
  </si>
  <si>
    <t xml:space="preserve">Муниципальная программа "Реализация муниципальных функций, связанных с муниципальным управлением в Старотитаровском сельском поселении Темрюкского района" </t>
  </si>
  <si>
    <t xml:space="preserve">Муниципальная программа «Обеспечение функций муниципальных казенных учреждений в Старотитаровском сельском поселении Темрюкского района" </t>
  </si>
  <si>
    <t>5200000000</t>
  </si>
  <si>
    <t>5210000000</t>
  </si>
  <si>
    <t>5210100000</t>
  </si>
  <si>
    <t>5210100590</t>
  </si>
  <si>
    <t>5220000000</t>
  </si>
  <si>
    <t>5220100000</t>
  </si>
  <si>
    <t>5220100590</t>
  </si>
  <si>
    <t>5230000000</t>
  </si>
  <si>
    <t>5230100000</t>
  </si>
  <si>
    <t>5230100590</t>
  </si>
  <si>
    <t xml:space="preserve">Муниципальная программа "Муниципальная политика и развитие гражданского общества  в Старотитаровском сельском поселении Темрюкского района" </t>
  </si>
  <si>
    <t>5300000000</t>
  </si>
  <si>
    <t>5310000000</t>
  </si>
  <si>
    <t>5310100000</t>
  </si>
  <si>
    <t xml:space="preserve">Подпрограмма «Поддержка деятельности территориального общественного самоуправления  на территории Старотитаровского сельского поселения Темрюкского района»  </t>
  </si>
  <si>
    <t>5320000000</t>
  </si>
  <si>
    <t>5320100000</t>
  </si>
  <si>
    <t xml:space="preserve">Подпрограмма  «О мероприятиях в области энергосбережения и повышения энергетической эффективности на территории Старотитаровского сельского поселения» </t>
  </si>
  <si>
    <t>5330000000</t>
  </si>
  <si>
    <t>5330100000</t>
  </si>
  <si>
    <t>5330110030</t>
  </si>
  <si>
    <t xml:space="preserve">Муниципальная программа "Развитие информационного общества в Старотитаровском сельском поселении Темрюкского района" </t>
  </si>
  <si>
    <t>5410110060</t>
  </si>
  <si>
    <t>5420110070</t>
  </si>
  <si>
    <t xml:space="preserve">Муниципальная программа "О мероприятия, проводимых администрацией Старотитаровского сельского поселения Темрюкского района к праздничным дням и памятным датам" </t>
  </si>
  <si>
    <t>5510110930</t>
  </si>
  <si>
    <t xml:space="preserve">Муниципальная программа "Формирование доступной среды жизнедеятельности для инвалидов в Старотитаровском сельском поселении Темрюкского района" </t>
  </si>
  <si>
    <t>5600000000</t>
  </si>
  <si>
    <t xml:space="preserve">Расходы на обеспечение доступной среды жизнедеятельности для инвалидов  </t>
  </si>
  <si>
    <t>5610000000</t>
  </si>
  <si>
    <t>5610100000</t>
  </si>
  <si>
    <t>5610110290</t>
  </si>
  <si>
    <t xml:space="preserve">Обеспечение первичного воинского учета </t>
  </si>
  <si>
    <t>Осуществление отдельных полномочий Российской Федерации и государственных пономочий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</si>
  <si>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</si>
  <si>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Муниципальная программа «Обеспечение безопасности населения  в Старотитаровском сельском поселении Темрюкского района» </t>
  </si>
  <si>
    <t>5710110080</t>
  </si>
  <si>
    <t xml:space="preserve">Подпрограмма «Обеспечение первичных мер пожарной безопасности в Старотитаровском сельском поселении Темрюкского района» </t>
  </si>
  <si>
    <t>5720000000</t>
  </si>
  <si>
    <t>5720100000</t>
  </si>
  <si>
    <t>5720110090</t>
  </si>
  <si>
    <t xml:space="preserve">Подпрограмма "Укрепление правопорядка, профилактика правонарушений, усиление борьбы с преступностью в Старотитаровском сельском поселении Темрюкского района" </t>
  </si>
  <si>
    <t>5730000000</t>
  </si>
  <si>
    <t>5730100000</t>
  </si>
  <si>
    <t>5730110100</t>
  </si>
  <si>
    <t xml:space="preserve">Муниципальная программа «Комплексное и устойчивое развитие Старотитаровского  сельского поселения Темрюкского района в сфере строительства, архитектуры и дорожного хозяйства» </t>
  </si>
  <si>
    <t>5800000000</t>
  </si>
  <si>
    <t xml:space="preserve">Подпрограмма «Капитальный ремонт и ремонт автомобильных дорог местного значения  Старотитаровского сельского поселения Темрюкского района»  </t>
  </si>
  <si>
    <t>5810000000</t>
  </si>
  <si>
    <t>5810100000</t>
  </si>
  <si>
    <t>Капитальный ремонт и ремонт автомобильных дорог общего пользования местного значения</t>
  </si>
  <si>
    <t xml:space="preserve">Подпрограмма «Повышение безопасности дорожного движения на территории Старотитаровского сельского поселения Темрюкского района» </t>
  </si>
  <si>
    <t>5820000000</t>
  </si>
  <si>
    <t>5820100000</t>
  </si>
  <si>
    <t>5820110140</t>
  </si>
  <si>
    <t xml:space="preserve">Муниципальная программа "О подготовке землеустроительной документации на территории  Старотитаровского сельского поселения Темрюкского района" </t>
  </si>
  <si>
    <t>5910110160</t>
  </si>
  <si>
    <t>6010110170</t>
  </si>
  <si>
    <t xml:space="preserve">Муниципальная программа  "Развитие жилищно-коммунального хозяйства в Старотитаровском сельском поселении Темрюкского района" </t>
  </si>
  <si>
    <t>6100000000</t>
  </si>
  <si>
    <t xml:space="preserve">Муниципальная программа «Развитие культуры Старотитаровского сельского поселения Темрюкского района» </t>
  </si>
  <si>
    <t>6610000000</t>
  </si>
  <si>
    <t>6610100000</t>
  </si>
  <si>
    <t xml:space="preserve">Подпрограмма "Совершенствование деятельности МБУ «Старотитаровский КСЦ"  по предоставлению муниципальных услуг" </t>
  </si>
  <si>
    <t>6620000000</t>
  </si>
  <si>
    <t>6620100000</t>
  </si>
  <si>
    <t>Выполнение государственного (муниципального) задания, в том числе содержание имущества МБУ «Старотитаровский КСЦ"</t>
  </si>
  <si>
    <t xml:space="preserve">Подпрограмма «Кадровое обеспечение сферы культуры и искусства Старотитаровского сельского поселения Темрюкского района» </t>
  </si>
  <si>
    <t>6630000000</t>
  </si>
  <si>
    <t>6630100000</t>
  </si>
  <si>
    <t xml:space="preserve">Подпрограмма «Основные направления развития культуры Старотитаровского сельского поселения Темрюкского района» </t>
  </si>
  <si>
    <t xml:space="preserve">Муниципальная программа «Сохранение, использование и охрана объектов культурного наследия (памятников истории и культуры) местного значения, расположенных на территории Старотитаровского сельского поселения Темрюкского района» </t>
  </si>
  <si>
    <t>6700000000</t>
  </si>
  <si>
    <t>6710000000</t>
  </si>
  <si>
    <t>6710100000</t>
  </si>
  <si>
    <t>6710110310</t>
  </si>
  <si>
    <t xml:space="preserve">Комплектование книжных фондов библиотек </t>
  </si>
  <si>
    <t>Организация библиотечного обслуживания населения, комплектование и обеспечение сохранности библиотечных фондов</t>
  </si>
  <si>
    <t>Комплектование книжных фондов библиотек в Старотитаровском  сельском поселении Темрюкского района</t>
  </si>
  <si>
    <t xml:space="preserve">Муниципальная программа "Пенсионное обеспечение за выслугу лет лицам, замещавшим муниципальные должности и должности муниципальной службы Старотитаровского сельского поселения Темрюкского района" </t>
  </si>
  <si>
    <t>6900000000</t>
  </si>
  <si>
    <t>6910000000</t>
  </si>
  <si>
    <t>6910100000</t>
  </si>
  <si>
    <t xml:space="preserve">Расходы на выплату пенсионного обеспечения за выслугу лет лицам, замещавшим муниципальные должности </t>
  </si>
  <si>
    <t>6910141210</t>
  </si>
  <si>
    <t xml:space="preserve">Муниципальная программа «Поддержка социально ориентированных некоммерческих организаций, осуществляющих деятельность на территории Старотитаровского сельского поселения Темрюкского района» </t>
  </si>
  <si>
    <t>7000000000</t>
  </si>
  <si>
    <t xml:space="preserve">Обеспечение поддержкисоциально ориентированных некоммерческих организаций, осуществляющих деятельность на территории Старотитаровского сельского поселения Темрюкского района» </t>
  </si>
  <si>
    <t>7010000000</t>
  </si>
  <si>
    <t>7010100000</t>
  </si>
  <si>
    <t>7010110300</t>
  </si>
  <si>
    <t xml:space="preserve">Муниципальная программа «Развитие физической культуры и массового спорта на территории Старотитаровского сельского поселения  Темрюкского района» </t>
  </si>
  <si>
    <t>7100000000</t>
  </si>
  <si>
    <t>7110000000</t>
  </si>
  <si>
    <t>7110100000</t>
  </si>
  <si>
    <t>Выполнение государственного (муниципального) задания, в том числе содержание имущества МБУ «ФОСК «Виктория»</t>
  </si>
  <si>
    <t xml:space="preserve">Подпрограмма «Развитие массового спорта в Старотитаровском сельском поселении Темрюкского района» </t>
  </si>
  <si>
    <t>7120000000</t>
  </si>
  <si>
    <t>7120100000</t>
  </si>
  <si>
    <t>7120100380</t>
  </si>
  <si>
    <t xml:space="preserve">Подпрограмма "Создание условий для занятия физической культурой и спортом на территории Старотитаровского сельского поселения Темрюкского района" </t>
  </si>
  <si>
    <t>7130000000</t>
  </si>
  <si>
    <t>Совершенствование спортивной инфраструктуры и укрепление материально-технической базы</t>
  </si>
  <si>
    <t>7130100000</t>
  </si>
  <si>
    <t>Обеспечение условий для занятия физической культурой и массовым спортом в муниципальном образовании</t>
  </si>
  <si>
    <t>7130100390</t>
  </si>
  <si>
    <t>Выполнение работ непрерывно связанных с капитальным ремонтом и ремонтом автомобильных дорог общего пользования местного значения</t>
  </si>
  <si>
    <t>5810110130</t>
  </si>
  <si>
    <t>831</t>
  </si>
  <si>
    <t>Исполнение судебных актов Российской Федерации и мировых соглашений по возмещению причиненного вреда</t>
  </si>
  <si>
    <t>Реализация проекта инициативного бюджетирования</t>
  </si>
  <si>
    <t>6310110380</t>
  </si>
  <si>
    <t>66201L5190</t>
  </si>
  <si>
    <t>Исполнение иных обязательств Старотитаровского сельского поселения Темрюкского района</t>
  </si>
  <si>
    <t>8910000000</t>
  </si>
  <si>
    <t>Осуществление прочих расходов Старотитаровского сельского поселения Темрюкского района</t>
  </si>
  <si>
    <t>8910010050</t>
  </si>
  <si>
    <t>Исполнение иных обязательств Старотитаровского сельского поселения Темрюкского района в сфере благоустройства</t>
  </si>
  <si>
    <t>Осуществление прочих расходов в сфере благоустройства  Старотитаровского сельского поселения Темрюкского района</t>
  </si>
  <si>
    <t>Исполнение судебных актов</t>
  </si>
  <si>
    <t>9910000000</t>
  </si>
  <si>
    <t>9910010150</t>
  </si>
  <si>
    <t>830</t>
  </si>
  <si>
    <t>8000000000</t>
  </si>
  <si>
    <t>8010000000</t>
  </si>
  <si>
    <t>8010000190</t>
  </si>
  <si>
    <t>8110000000</t>
  </si>
  <si>
    <t>8110060190</t>
  </si>
  <si>
    <t>8200000000</t>
  </si>
  <si>
    <t>8210000000</t>
  </si>
  <si>
    <t>8210000190</t>
  </si>
  <si>
    <t>8300000000</t>
  </si>
  <si>
    <t>8310000000</t>
  </si>
  <si>
    <t>8310000190</t>
  </si>
  <si>
    <t>5320110030</t>
  </si>
  <si>
    <t>5330110040</t>
  </si>
  <si>
    <t xml:space="preserve">Подпрограмма «Развитие, эксплуатация и обслуживание информационно-коммуникационных технологий» </t>
  </si>
  <si>
    <t xml:space="preserve">Подпрограмма «Обеспечение информационного освещения деятельности Старотитаровского сельского поселения Темрюкского района» </t>
  </si>
  <si>
    <t xml:space="preserve">Муниципальная программа "Формирование доступной среды жизнедеятельности для инвалидов  в Старотитаровском сельском поселении Темрюкского района" </t>
  </si>
  <si>
    <t>8500000000</t>
  </si>
  <si>
    <t>8510000000</t>
  </si>
  <si>
    <t>8600000000</t>
  </si>
  <si>
    <t>8610000000</t>
  </si>
  <si>
    <t>Подпрограмма "Защита населения, территорий Старотитаровского сельского поселения Темрюкского раона и объектов  социальной сферы от чрезвычайных  и техногенных ситуаций"</t>
  </si>
  <si>
    <t>Организация разработки и реализации мероприятий, направленных на защиту населения от чрезвычайных ситуаций природного и техногенного характера</t>
  </si>
  <si>
    <t xml:space="preserve">Расходы по  предупреждению и ликвидации чрезвычайных ситуаций, стихийных бедствий и их последствий в Старотитаровском сельском поселении Темрюкского района </t>
  </si>
  <si>
    <t>5810112440</t>
  </si>
  <si>
    <t xml:space="preserve">Муниципальная программа "Поддержка и развитие малого и среднего предпринимательства, физических лиц, не являющихся индивидуальными предпринимателями и применяющих специальный налоговыйй режим "налог на профессиональный доход"  в Старотитаровском сельском поселении  Темрюкского района" </t>
  </si>
  <si>
    <t>Поддержка малого и среднего предпринимательства</t>
  </si>
  <si>
    <t>Подпрограмма «Обеспечение деятельности муниципального бюджетного учреждение "Организация системы благоустройства"</t>
  </si>
  <si>
    <t>Обеспечение деятельности муниципального бюджетного учреждения по благоустройству  по предоставлению муниципальных услуг</t>
  </si>
  <si>
    <t>6310100590</t>
  </si>
  <si>
    <t xml:space="preserve">Подпрограмма «Прочее благоустройство территорий общего пользования Старотитаровского сельского поселения Темрюкского района» </t>
  </si>
  <si>
    <t>6320110340</t>
  </si>
  <si>
    <t>6330000000</t>
  </si>
  <si>
    <t>6330100000</t>
  </si>
  <si>
    <t>6330110350</t>
  </si>
  <si>
    <t>Муниципальная программа "Формирование комфортной городской среды Старотитаровского сельского поселения Темрюкского района"</t>
  </si>
  <si>
    <t>6620110410</t>
  </si>
  <si>
    <t>6630100320</t>
  </si>
  <si>
    <t>8800000000</t>
  </si>
  <si>
    <t>8810000000</t>
  </si>
  <si>
    <t>8810000470</t>
  </si>
  <si>
    <t>Прочие непрограммные мероприятия</t>
  </si>
  <si>
    <t xml:space="preserve">Финансовое обеспечение в части полномочий по решению вопросов местного значения Старотитаровского сельского поселения Темрюкского района 
</t>
  </si>
  <si>
    <t>Осуществление части полномочий по решению вопросов местного значения Старотитаровского сельского поселения Темрюкского района о создании условий для обеспечения жителей поселения услугами торговли</t>
  </si>
  <si>
    <t>5310110020</t>
  </si>
  <si>
    <t>6610100590</t>
  </si>
  <si>
    <t>7110100590</t>
  </si>
  <si>
    <t>Реализация мероприятий по проектам инициативного бюджетирования Старотитаровского сельского поселения Темрюкского района</t>
  </si>
  <si>
    <t>6320210380</t>
  </si>
  <si>
    <t>Специалист 1 категории финансового отдела администрации Старотитаровского сельского поселения Темрюкского района</t>
  </si>
  <si>
    <t>Н.В. Титаренко</t>
  </si>
  <si>
    <t>Финансовое обеспечение передаваемых полномочий по созданию условий для обеспечения жителей Старотитаровского сельского поселения Темрюкского района услугами торговли</t>
  </si>
  <si>
    <t xml:space="preserve">Расходы в части принятия решений о размещении нестационарных торговых объектов на территории Старотитаровского сельского поселения Темрюкского района </t>
  </si>
  <si>
    <t>8700000000</t>
  </si>
  <si>
    <t>8710000000</t>
  </si>
  <si>
    <t>8910000470</t>
  </si>
  <si>
    <t>Другие вопросы в области жилищно-коммунального хозяйства</t>
  </si>
  <si>
    <t>9100000000</t>
  </si>
  <si>
    <t>9110000000</t>
  </si>
  <si>
    <t>9110010220</t>
  </si>
  <si>
    <t>Финансовое обеспечение передаваемых части полномочий по решению вопросов местного значения Старотитаровского сельского поселения Темрюкского района  в части принятия решения о сносе самовольной постройки, решения о сносе самовольной постройки или приведении ее в соостветствие с установленными требованиями</t>
  </si>
  <si>
    <t>Осуществление части полномочий по решению вопросов местного значения Старотитаровского сельского посления Темрюкского района в части принятия решения о сносе самовольной постройки, решение о сносе сомовольной постройки или приведении ее в соостветствие с устновленными требованиями</t>
  </si>
  <si>
    <t>Расходы в части принятия решения о сносе самовольной постройки, решение о сносе сомовольной постройки или приведении ее в соостветствие с устновленными требованиями</t>
  </si>
  <si>
    <t>01 января 2024 года</t>
  </si>
  <si>
    <t>Сводная бюджетная роспись бюджета Старотитаровского сельского поселения Темрюкского района на 2024 год</t>
  </si>
  <si>
    <t>8410010000</t>
  </si>
  <si>
    <t>8410010710</t>
  </si>
  <si>
    <t>Обеспечение проведения выборов и референдумов в Старотитаровском сельском поселении Темрюкского района</t>
  </si>
  <si>
    <t>8510010490</t>
  </si>
  <si>
    <t>8610000480</t>
  </si>
  <si>
    <t>8710051180</t>
  </si>
  <si>
    <t>Расходы по предупреждению и ликвидации чрезвычайных ситуаций, стихийных бедствий и их последствий в Старотитаровском сельском послении Темрюкского района</t>
  </si>
  <si>
    <t>Подпрограмма "Участие в предупреждении чрезвычайных ситуаций на территории Старотитаровского сельского поселения Темрюкского района"</t>
  </si>
  <si>
    <t xml:space="preserve">Муниципальная программа «Обеспечение первичных мер пожарной безопасности в Старотитаровском сельском поселении Темрюкского района» </t>
  </si>
  <si>
    <t>8810000460</t>
  </si>
  <si>
    <t>Муниципальная программа "Формирование комфортной городской среды Старотитаровского сельского посления Темрюкского района"</t>
  </si>
  <si>
    <t>9010011440</t>
  </si>
  <si>
    <t>9010000000</t>
  </si>
  <si>
    <t xml:space="preserve">Подпрограмма «Управление муниципальным имуществом Старотитаровского сельского поселения Темрюкского района» </t>
  </si>
  <si>
    <t>Создание условий эффективного использования муниципального имущества</t>
  </si>
  <si>
    <t>Оценка недвижимости, признание прав и регулирование отношений по государственной собственности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</si>
</sst>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 Cyr"/>
      <charset val="204"/>
    </font>
    <font>
      <b/>
      <sz val="12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2"/>
      <color indexed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26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horizontal="right" vertical="top"/>
    </xf>
    <xf numFmtId="0" fontId="3" fillId="2" borderId="0" xfId="0" applyFont="1" applyFill="1" applyAlignment="1">
      <alignment vertical="top"/>
    </xf>
    <xf numFmtId="49" fontId="1" fillId="2" borderId="0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/>
    </xf>
    <xf numFmtId="0" fontId="1" fillId="2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0" fontId="5" fillId="2" borderId="0" xfId="0" applyFont="1" applyFill="1" applyAlignment="1">
      <alignment horizontal="right" vertical="top"/>
    </xf>
    <xf numFmtId="0" fontId="6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/>
    </xf>
    <xf numFmtId="49" fontId="6" fillId="2" borderId="1" xfId="0" applyNumberFormat="1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/>
    </xf>
    <xf numFmtId="49" fontId="6" fillId="2" borderId="1" xfId="0" applyNumberFormat="1" applyFont="1" applyFill="1" applyBorder="1" applyAlignment="1">
      <alignment vertical="top" wrapText="1"/>
    </xf>
    <xf numFmtId="0" fontId="4" fillId="0" borderId="1" xfId="0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 wrapText="1"/>
    </xf>
    <xf numFmtId="49" fontId="4" fillId="2" borderId="1" xfId="0" applyNumberFormat="1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6" fillId="2" borderId="1" xfId="0" applyFont="1" applyFill="1" applyBorder="1" applyAlignment="1">
      <alignment vertical="top" wrapText="1"/>
    </xf>
    <xf numFmtId="49" fontId="4" fillId="0" borderId="1" xfId="0" applyNumberFormat="1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vertical="top"/>
    </xf>
    <xf numFmtId="49" fontId="6" fillId="0" borderId="1" xfId="0" applyNumberFormat="1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horizontal="center" vertical="top"/>
    </xf>
    <xf numFmtId="0" fontId="4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justify" vertical="top" wrapText="1"/>
    </xf>
    <xf numFmtId="0" fontId="6" fillId="2" borderId="1" xfId="0" applyFont="1" applyFill="1" applyBorder="1" applyAlignment="1">
      <alignment vertical="top"/>
    </xf>
    <xf numFmtId="3" fontId="6" fillId="0" borderId="1" xfId="0" applyNumberFormat="1" applyFont="1" applyBorder="1" applyAlignment="1">
      <alignment horizontal="center" vertical="top"/>
    </xf>
    <xf numFmtId="3" fontId="4" fillId="0" borderId="1" xfId="0" applyNumberFormat="1" applyFont="1" applyBorder="1" applyAlignment="1">
      <alignment horizontal="center" vertical="top"/>
    </xf>
    <xf numFmtId="0" fontId="4" fillId="2" borderId="0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vertical="top" wrapText="1"/>
    </xf>
    <xf numFmtId="49" fontId="4" fillId="2" borderId="0" xfId="0" applyNumberFormat="1" applyFont="1" applyFill="1" applyBorder="1" applyAlignment="1">
      <alignment horizontal="center" vertical="top"/>
    </xf>
    <xf numFmtId="49" fontId="4" fillId="2" borderId="0" xfId="0" applyNumberFormat="1" applyFont="1" applyFill="1" applyBorder="1" applyAlignment="1">
      <alignment vertical="top"/>
    </xf>
    <xf numFmtId="0" fontId="4" fillId="0" borderId="0" xfId="0" applyNumberFormat="1" applyFont="1" applyFill="1" applyAlignment="1">
      <alignment wrapText="1"/>
    </xf>
    <xf numFmtId="0" fontId="4" fillId="0" borderId="2" xfId="0" applyNumberFormat="1" applyFont="1" applyFill="1" applyBorder="1" applyAlignment="1">
      <alignment wrapText="1"/>
    </xf>
    <xf numFmtId="0" fontId="7" fillId="2" borderId="0" xfId="0" applyFont="1" applyFill="1" applyBorder="1" applyAlignment="1">
      <alignment horizontal="center" vertical="top"/>
    </xf>
    <xf numFmtId="49" fontId="8" fillId="2" borderId="1" xfId="0" applyNumberFormat="1" applyFont="1" applyFill="1" applyBorder="1" applyAlignment="1">
      <alignment horizontal="center" vertical="top" wrapText="1"/>
    </xf>
    <xf numFmtId="49" fontId="8" fillId="2" borderId="1" xfId="0" applyNumberFormat="1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49" fontId="9" fillId="2" borderId="1" xfId="0" applyNumberFormat="1" applyFont="1" applyFill="1" applyBorder="1" applyAlignment="1">
      <alignment vertical="top" wrapText="1"/>
    </xf>
    <xf numFmtId="0" fontId="6" fillId="2" borderId="0" xfId="0" applyFont="1" applyFill="1" applyBorder="1" applyAlignment="1">
      <alignment vertical="top"/>
    </xf>
    <xf numFmtId="0" fontId="4" fillId="0" borderId="1" xfId="0" applyFont="1" applyBorder="1"/>
    <xf numFmtId="49" fontId="4" fillId="0" borderId="1" xfId="0" applyNumberFormat="1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164" fontId="6" fillId="0" borderId="1" xfId="0" applyNumberFormat="1" applyFont="1" applyFill="1" applyBorder="1" applyAlignment="1">
      <alignment horizontal="right" vertical="top"/>
    </xf>
    <xf numFmtId="164" fontId="7" fillId="2" borderId="0" xfId="0" applyNumberFormat="1" applyFont="1" applyFill="1" applyBorder="1" applyAlignment="1">
      <alignment horizontal="center" vertical="top"/>
    </xf>
    <xf numFmtId="164" fontId="5" fillId="0" borderId="0" xfId="0" applyNumberFormat="1" applyFont="1" applyFill="1" applyAlignment="1">
      <alignment horizontal="right" vertical="top"/>
    </xf>
    <xf numFmtId="164" fontId="4" fillId="2" borderId="0" xfId="0" applyNumberFormat="1" applyFont="1" applyFill="1" applyBorder="1" applyAlignment="1">
      <alignment horizontal="right" vertical="center" wrapText="1"/>
    </xf>
    <xf numFmtId="164" fontId="4" fillId="0" borderId="1" xfId="0" applyNumberFormat="1" applyFont="1" applyFill="1" applyBorder="1" applyAlignment="1">
      <alignment horizontal="center" vertical="top"/>
    </xf>
    <xf numFmtId="164" fontId="4" fillId="0" borderId="1" xfId="0" applyNumberFormat="1" applyFont="1" applyFill="1" applyBorder="1" applyAlignment="1">
      <alignment horizontal="right" vertical="top"/>
    </xf>
    <xf numFmtId="164" fontId="4" fillId="0" borderId="0" xfId="0" applyNumberFormat="1" applyFont="1" applyFill="1" applyBorder="1" applyAlignment="1">
      <alignment horizontal="right" vertical="top"/>
    </xf>
    <xf numFmtId="164" fontId="4" fillId="0" borderId="0" xfId="0" applyNumberFormat="1" applyFont="1" applyFill="1" applyAlignment="1">
      <alignment horizontal="center" vertical="top"/>
    </xf>
    <xf numFmtId="164" fontId="4" fillId="0" borderId="0" xfId="0" applyNumberFormat="1" applyFont="1" applyFill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/>
    </xf>
    <xf numFmtId="49" fontId="4" fillId="0" borderId="4" xfId="0" applyNumberFormat="1" applyFont="1" applyFill="1" applyBorder="1" applyAlignment="1">
      <alignment horizontal="center" vertical="top"/>
    </xf>
    <xf numFmtId="3" fontId="4" fillId="0" borderId="1" xfId="0" applyNumberFormat="1" applyFont="1" applyFill="1" applyBorder="1" applyAlignment="1">
      <alignment horizontal="center" vertical="top"/>
    </xf>
    <xf numFmtId="4" fontId="6" fillId="0" borderId="1" xfId="0" applyNumberFormat="1" applyFont="1" applyFill="1" applyBorder="1" applyAlignment="1">
      <alignment horizontal="right" vertical="top"/>
    </xf>
    <xf numFmtId="4" fontId="4" fillId="0" borderId="1" xfId="0" applyNumberFormat="1" applyFont="1" applyFill="1" applyBorder="1" applyAlignment="1">
      <alignment horizontal="right" vertical="top"/>
    </xf>
    <xf numFmtId="4" fontId="6" fillId="0" borderId="1" xfId="0" applyNumberFormat="1" applyFont="1" applyFill="1" applyBorder="1" applyAlignment="1">
      <alignment horizontal="right" vertical="top" wrapText="1"/>
    </xf>
    <xf numFmtId="0" fontId="4" fillId="0" borderId="0" xfId="0" applyFont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justify" vertical="top" wrapText="1"/>
    </xf>
    <xf numFmtId="0" fontId="4" fillId="3" borderId="1" xfId="0" applyFont="1" applyFill="1" applyBorder="1" applyAlignment="1">
      <alignment horizontal="justify" vertical="top" wrapText="1"/>
    </xf>
    <xf numFmtId="49" fontId="4" fillId="3" borderId="1" xfId="0" applyNumberFormat="1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6" fillId="2" borderId="0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49" fontId="4" fillId="0" borderId="1" xfId="0" applyNumberFormat="1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49" fontId="4" fillId="4" borderId="5" xfId="0" applyNumberFormat="1" applyFont="1" applyFill="1" applyBorder="1" applyAlignment="1">
      <alignment horizontal="center" vertical="top"/>
    </xf>
    <xf numFmtId="49" fontId="4" fillId="4" borderId="4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49" fontId="4" fillId="4" borderId="6" xfId="0" applyNumberFormat="1" applyFont="1" applyFill="1" applyBorder="1" applyAlignment="1">
      <alignment horizontal="center" vertical="top"/>
    </xf>
    <xf numFmtId="49" fontId="4" fillId="4" borderId="1" xfId="0" applyNumberFormat="1" applyFont="1" applyFill="1" applyBorder="1" applyAlignment="1">
      <alignment horizontal="center" vertical="top"/>
    </xf>
    <xf numFmtId="49" fontId="6" fillId="4" borderId="1" xfId="0" applyNumberFormat="1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1" fillId="2" borderId="0" xfId="0" applyFont="1" applyFill="1" applyAlignment="1">
      <alignment horizontal="right" vertical="top"/>
    </xf>
    <xf numFmtId="0" fontId="4" fillId="0" borderId="0" xfId="0" applyNumberFormat="1" applyFont="1" applyFill="1" applyAlignment="1">
      <alignment horizontal="right" wrapText="1"/>
    </xf>
    <xf numFmtId="0" fontId="4" fillId="0" borderId="2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top" wrapText="1"/>
    </xf>
    <xf numFmtId="49" fontId="4" fillId="2" borderId="0" xfId="0" applyNumberFormat="1" applyFont="1" applyFill="1" applyBorder="1" applyAlignment="1">
      <alignment horizontal="right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318</xdr:row>
      <xdr:rowOff>0</xdr:rowOff>
    </xdr:from>
    <xdr:to>
      <xdr:col>1</xdr:col>
      <xdr:colOff>123825</xdr:colOff>
      <xdr:row>318</xdr:row>
      <xdr:rowOff>123825</xdr:rowOff>
    </xdr:to>
    <xdr:pic>
      <xdr:nvPicPr>
        <xdr:cNvPr id="10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69256275"/>
          <a:ext cx="1238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89"/>
  <sheetViews>
    <sheetView tabSelected="1" view="pageBreakPreview" topLeftCell="A69" zoomScale="90" zoomScaleNormal="100" zoomScaleSheetLayoutView="90" workbookViewId="0">
      <selection activeCell="B101" sqref="B101"/>
    </sheetView>
  </sheetViews>
  <sheetFormatPr defaultColWidth="8.85546875" defaultRowHeight="18.75" x14ac:dyDescent="0.2"/>
  <cols>
    <col min="1" max="1" width="3.42578125" style="10" customWidth="1"/>
    <col min="2" max="2" width="122.140625" style="10" customWidth="1"/>
    <col min="3" max="3" width="7.140625" style="10" customWidth="1"/>
    <col min="4" max="4" width="4.7109375" style="10" customWidth="1"/>
    <col min="5" max="5" width="4.140625" style="10" customWidth="1"/>
    <col min="6" max="6" width="18.85546875" style="10" customWidth="1"/>
    <col min="7" max="7" width="6.7109375" style="10" customWidth="1"/>
    <col min="8" max="8" width="9.140625" style="10" customWidth="1"/>
    <col min="9" max="9" width="17.7109375" style="70" customWidth="1"/>
    <col min="10" max="10" width="0.140625" style="1" hidden="1" customWidth="1"/>
    <col min="11" max="16384" width="8.85546875" style="1"/>
  </cols>
  <sheetData>
    <row r="1" spans="1:14" ht="18.75" customHeight="1" x14ac:dyDescent="0.2">
      <c r="B1" s="11"/>
      <c r="C1" s="11"/>
      <c r="D1" s="97" t="s">
        <v>215</v>
      </c>
      <c r="E1" s="97"/>
      <c r="F1" s="97"/>
      <c r="G1" s="97"/>
      <c r="H1" s="97"/>
      <c r="I1" s="97"/>
      <c r="J1" s="97"/>
    </row>
    <row r="2" spans="1:14" ht="18.75" customHeight="1" x14ac:dyDescent="0.3">
      <c r="B2" s="98" t="s">
        <v>216</v>
      </c>
      <c r="C2" s="98"/>
      <c r="D2" s="98"/>
      <c r="E2" s="98"/>
      <c r="F2" s="98"/>
      <c r="G2" s="98"/>
      <c r="H2" s="98"/>
      <c r="I2" s="98"/>
      <c r="J2" s="8"/>
    </row>
    <row r="3" spans="1:14" ht="18.75" customHeight="1" x14ac:dyDescent="0.25">
      <c r="B3" s="98"/>
      <c r="C3" s="98"/>
      <c r="D3" s="98"/>
      <c r="E3" s="98"/>
      <c r="F3" s="98"/>
      <c r="G3" s="98"/>
      <c r="H3" s="98"/>
      <c r="I3" s="98"/>
      <c r="J3" s="2"/>
    </row>
    <row r="4" spans="1:14" ht="18.75" customHeight="1" x14ac:dyDescent="0.25">
      <c r="A4" s="10" t="s">
        <v>82</v>
      </c>
      <c r="B4" s="48"/>
      <c r="C4" s="49"/>
      <c r="D4" s="49"/>
      <c r="E4" s="49"/>
      <c r="F4" s="49"/>
      <c r="G4" s="48"/>
      <c r="H4" s="99" t="s">
        <v>220</v>
      </c>
      <c r="I4" s="99"/>
      <c r="J4" s="2"/>
    </row>
    <row r="5" spans="1:14" ht="18.75" customHeight="1" x14ac:dyDescent="0.2">
      <c r="C5" s="103" t="s">
        <v>217</v>
      </c>
      <c r="D5" s="103"/>
      <c r="E5" s="103"/>
      <c r="F5" s="103"/>
      <c r="H5" s="103" t="s">
        <v>218</v>
      </c>
      <c r="I5" s="103"/>
    </row>
    <row r="6" spans="1:14" ht="18.75" customHeight="1" x14ac:dyDescent="0.25">
      <c r="C6" s="104" t="s">
        <v>470</v>
      </c>
      <c r="D6" s="104"/>
      <c r="E6" s="104"/>
      <c r="F6" s="104"/>
      <c r="H6" s="50"/>
      <c r="I6" s="63"/>
    </row>
    <row r="7" spans="1:14" ht="21.75" customHeight="1" x14ac:dyDescent="0.2">
      <c r="B7" s="11"/>
      <c r="C7" s="103" t="s">
        <v>219</v>
      </c>
      <c r="D7" s="103"/>
      <c r="E7" s="103"/>
      <c r="F7" s="103"/>
      <c r="G7" s="12"/>
      <c r="H7" s="12"/>
      <c r="I7" s="64"/>
    </row>
    <row r="8" spans="1:14" ht="51" customHeight="1" x14ac:dyDescent="0.2">
      <c r="A8" s="102" t="s">
        <v>471</v>
      </c>
      <c r="B8" s="102"/>
      <c r="C8" s="102"/>
      <c r="D8" s="102"/>
      <c r="E8" s="102"/>
      <c r="F8" s="102"/>
      <c r="G8" s="102"/>
      <c r="H8" s="102"/>
      <c r="I8" s="102"/>
      <c r="J8" s="102"/>
    </row>
    <row r="9" spans="1:14" ht="20.25" customHeight="1" x14ac:dyDescent="0.2">
      <c r="A9" s="13"/>
      <c r="B9" s="13"/>
      <c r="C9" s="13"/>
      <c r="D9" s="13"/>
      <c r="E9" s="13"/>
      <c r="F9" s="13"/>
      <c r="G9" s="13"/>
      <c r="H9" s="13"/>
      <c r="I9" s="65" t="s">
        <v>214</v>
      </c>
      <c r="J9" s="7"/>
      <c r="N9" s="1" t="s">
        <v>238</v>
      </c>
    </row>
    <row r="10" spans="1:14" ht="47.25" x14ac:dyDescent="0.2">
      <c r="A10" s="14" t="s">
        <v>43</v>
      </c>
      <c r="B10" s="16" t="s">
        <v>213</v>
      </c>
      <c r="C10" s="16" t="s">
        <v>100</v>
      </c>
      <c r="D10" s="15" t="s">
        <v>33</v>
      </c>
      <c r="E10" s="15" t="s">
        <v>34</v>
      </c>
      <c r="F10" s="15" t="s">
        <v>36</v>
      </c>
      <c r="G10" s="15" t="s">
        <v>101</v>
      </c>
      <c r="H10" s="16" t="s">
        <v>212</v>
      </c>
      <c r="I10" s="66" t="s">
        <v>35</v>
      </c>
    </row>
    <row r="11" spans="1:14" x14ac:dyDescent="0.2">
      <c r="A11" s="14"/>
      <c r="B11" s="15">
        <v>2</v>
      </c>
      <c r="C11" s="16">
        <v>3</v>
      </c>
      <c r="D11" s="15">
        <v>4</v>
      </c>
      <c r="E11" s="15">
        <v>5</v>
      </c>
      <c r="F11" s="15">
        <v>6</v>
      </c>
      <c r="G11" s="15">
        <v>7</v>
      </c>
      <c r="H11" s="15"/>
      <c r="I11" s="74">
        <v>8</v>
      </c>
    </row>
    <row r="12" spans="1:14" ht="18" customHeight="1" x14ac:dyDescent="0.2">
      <c r="A12" s="17">
        <v>1</v>
      </c>
      <c r="B12" s="60" t="s">
        <v>250</v>
      </c>
      <c r="C12" s="19"/>
      <c r="D12" s="20"/>
      <c r="E12" s="20"/>
      <c r="F12" s="20" t="s">
        <v>238</v>
      </c>
      <c r="G12" s="20"/>
      <c r="H12" s="20"/>
      <c r="I12" s="62"/>
    </row>
    <row r="13" spans="1:14" ht="20.25" customHeight="1" x14ac:dyDescent="0.2">
      <c r="A13" s="21"/>
      <c r="B13" s="18" t="s">
        <v>40</v>
      </c>
      <c r="C13" s="18" t="s">
        <v>60</v>
      </c>
      <c r="D13" s="20" t="s">
        <v>25</v>
      </c>
      <c r="E13" s="22" t="s">
        <v>127</v>
      </c>
      <c r="F13" s="22"/>
      <c r="G13" s="22"/>
      <c r="H13" s="22"/>
      <c r="I13" s="75">
        <f>I14+I20+I58+I63+I40+I45+I53</f>
        <v>30834400</v>
      </c>
    </row>
    <row r="14" spans="1:14" ht="19.5" customHeight="1" x14ac:dyDescent="0.2">
      <c r="A14" s="17"/>
      <c r="B14" s="19" t="s">
        <v>58</v>
      </c>
      <c r="C14" s="23">
        <v>992</v>
      </c>
      <c r="D14" s="22" t="s">
        <v>25</v>
      </c>
      <c r="E14" s="22" t="s">
        <v>27</v>
      </c>
      <c r="F14" s="22"/>
      <c r="G14" s="22"/>
      <c r="H14" s="22"/>
      <c r="I14" s="76">
        <f>I15</f>
        <v>1523800</v>
      </c>
    </row>
    <row r="15" spans="1:14" ht="18.75" customHeight="1" x14ac:dyDescent="0.2">
      <c r="A15" s="17"/>
      <c r="B15" s="9" t="s">
        <v>72</v>
      </c>
      <c r="C15" s="23">
        <v>992</v>
      </c>
      <c r="D15" s="24" t="s">
        <v>25</v>
      </c>
      <c r="E15" s="24" t="s">
        <v>27</v>
      </c>
      <c r="F15" s="22" t="s">
        <v>408</v>
      </c>
      <c r="G15" s="22"/>
      <c r="H15" s="22"/>
      <c r="I15" s="76">
        <f>I16</f>
        <v>1523800</v>
      </c>
    </row>
    <row r="16" spans="1:14" ht="17.25" customHeight="1" x14ac:dyDescent="0.2">
      <c r="A16" s="17"/>
      <c r="B16" s="23" t="s">
        <v>268</v>
      </c>
      <c r="C16" s="23">
        <v>992</v>
      </c>
      <c r="D16" s="22" t="s">
        <v>25</v>
      </c>
      <c r="E16" s="22" t="s">
        <v>27</v>
      </c>
      <c r="F16" s="22" t="s">
        <v>409</v>
      </c>
      <c r="G16" s="22"/>
      <c r="H16" s="22"/>
      <c r="I16" s="76">
        <f>I17</f>
        <v>1523800</v>
      </c>
    </row>
    <row r="17" spans="1:12" ht="16.5" customHeight="1" x14ac:dyDescent="0.2">
      <c r="A17" s="17"/>
      <c r="B17" s="23" t="s">
        <v>73</v>
      </c>
      <c r="C17" s="23">
        <v>992</v>
      </c>
      <c r="D17" s="22" t="s">
        <v>25</v>
      </c>
      <c r="E17" s="22" t="s">
        <v>27</v>
      </c>
      <c r="F17" s="22" t="s">
        <v>410</v>
      </c>
      <c r="G17" s="22"/>
      <c r="H17" s="22"/>
      <c r="I17" s="76">
        <f>I18+I19</f>
        <v>1523800</v>
      </c>
    </row>
    <row r="18" spans="1:12" ht="18.75" customHeight="1" x14ac:dyDescent="0.2">
      <c r="A18" s="17"/>
      <c r="B18" s="23" t="s">
        <v>68</v>
      </c>
      <c r="C18" s="23">
        <v>992</v>
      </c>
      <c r="D18" s="22" t="s">
        <v>25</v>
      </c>
      <c r="E18" s="22" t="s">
        <v>27</v>
      </c>
      <c r="F18" s="22" t="s">
        <v>410</v>
      </c>
      <c r="G18" s="22" t="s">
        <v>128</v>
      </c>
      <c r="H18" s="22"/>
      <c r="I18" s="76">
        <f>1170000+353800</f>
        <v>1523800</v>
      </c>
    </row>
    <row r="19" spans="1:12" ht="19.5" hidden="1" customHeight="1" x14ac:dyDescent="0.2">
      <c r="A19" s="17"/>
      <c r="B19" s="23" t="s">
        <v>69</v>
      </c>
      <c r="C19" s="23">
        <v>992</v>
      </c>
      <c r="D19" s="22" t="s">
        <v>25</v>
      </c>
      <c r="E19" s="22" t="s">
        <v>27</v>
      </c>
      <c r="F19" s="25" t="s">
        <v>221</v>
      </c>
      <c r="G19" s="22" t="s">
        <v>129</v>
      </c>
      <c r="H19" s="22"/>
      <c r="I19" s="76">
        <v>0</v>
      </c>
    </row>
    <row r="20" spans="1:12" ht="33" customHeight="1" x14ac:dyDescent="0.2">
      <c r="A20" s="17"/>
      <c r="B20" s="26" t="s">
        <v>74</v>
      </c>
      <c r="C20" s="19">
        <v>992</v>
      </c>
      <c r="D20" s="20" t="s">
        <v>25</v>
      </c>
      <c r="E20" s="20" t="s">
        <v>31</v>
      </c>
      <c r="F20" s="20"/>
      <c r="G20" s="20"/>
      <c r="H20" s="20"/>
      <c r="I20" s="77">
        <f>I21+I32+I29+I36</f>
        <v>8470200</v>
      </c>
    </row>
    <row r="21" spans="1:12" ht="28.9" customHeight="1" x14ac:dyDescent="0.25">
      <c r="A21" s="17"/>
      <c r="B21" s="27" t="s">
        <v>283</v>
      </c>
      <c r="C21" s="23">
        <v>992</v>
      </c>
      <c r="D21" s="22" t="s">
        <v>25</v>
      </c>
      <c r="E21" s="22" t="s">
        <v>31</v>
      </c>
      <c r="F21" s="22" t="s">
        <v>102</v>
      </c>
      <c r="G21" s="22"/>
      <c r="H21" s="22"/>
      <c r="I21" s="76">
        <f>I22</f>
        <v>8462600</v>
      </c>
    </row>
    <row r="22" spans="1:12" ht="30.75" customHeight="1" x14ac:dyDescent="0.25">
      <c r="A22" s="17"/>
      <c r="B22" s="28" t="s">
        <v>130</v>
      </c>
      <c r="C22" s="23">
        <v>992</v>
      </c>
      <c r="D22" s="22" t="s">
        <v>25</v>
      </c>
      <c r="E22" s="22" t="s">
        <v>31</v>
      </c>
      <c r="F22" s="22" t="s">
        <v>103</v>
      </c>
      <c r="G22" s="22"/>
      <c r="H22" s="22"/>
      <c r="I22" s="76">
        <f>I23</f>
        <v>8462600</v>
      </c>
    </row>
    <row r="23" spans="1:12" ht="20.25" customHeight="1" x14ac:dyDescent="0.25">
      <c r="A23" s="17"/>
      <c r="B23" s="28" t="s">
        <v>73</v>
      </c>
      <c r="C23" s="23">
        <v>992</v>
      </c>
      <c r="D23" s="22" t="s">
        <v>25</v>
      </c>
      <c r="E23" s="22" t="s">
        <v>31</v>
      </c>
      <c r="F23" s="22" t="s">
        <v>131</v>
      </c>
      <c r="G23" s="22"/>
      <c r="H23" s="22"/>
      <c r="I23" s="76">
        <f>I24</f>
        <v>8462600</v>
      </c>
    </row>
    <row r="24" spans="1:12" ht="21" customHeight="1" x14ac:dyDescent="0.2">
      <c r="A24" s="17"/>
      <c r="B24" s="23" t="s">
        <v>73</v>
      </c>
      <c r="C24" s="23">
        <v>992</v>
      </c>
      <c r="D24" s="22" t="s">
        <v>25</v>
      </c>
      <c r="E24" s="22" t="s">
        <v>31</v>
      </c>
      <c r="F24" s="22" t="s">
        <v>132</v>
      </c>
      <c r="G24" s="22"/>
      <c r="H24" s="22"/>
      <c r="I24" s="76">
        <f>I25+I26+I27+I28</f>
        <v>8462600</v>
      </c>
    </row>
    <row r="25" spans="1:12" ht="21" customHeight="1" x14ac:dyDescent="0.2">
      <c r="A25" s="17"/>
      <c r="B25" s="23" t="s">
        <v>68</v>
      </c>
      <c r="C25" s="23">
        <v>992</v>
      </c>
      <c r="D25" s="22" t="s">
        <v>25</v>
      </c>
      <c r="E25" s="22" t="s">
        <v>31</v>
      </c>
      <c r="F25" s="22" t="s">
        <v>132</v>
      </c>
      <c r="G25" s="22" t="s">
        <v>128</v>
      </c>
      <c r="H25" s="22"/>
      <c r="I25" s="76">
        <f>6029300+1820900</f>
        <v>7850200</v>
      </c>
    </row>
    <row r="26" spans="1:12" ht="20.25" customHeight="1" x14ac:dyDescent="0.2">
      <c r="A26" s="17"/>
      <c r="B26" s="23" t="s">
        <v>69</v>
      </c>
      <c r="C26" s="23">
        <v>992</v>
      </c>
      <c r="D26" s="22" t="s">
        <v>25</v>
      </c>
      <c r="E26" s="22" t="s">
        <v>31</v>
      </c>
      <c r="F26" s="22" t="s">
        <v>132</v>
      </c>
      <c r="G26" s="22" t="s">
        <v>129</v>
      </c>
      <c r="H26" s="22"/>
      <c r="I26" s="76">
        <f>522400</f>
        <v>522400</v>
      </c>
    </row>
    <row r="27" spans="1:12" ht="15.75" hidden="1" customHeight="1" x14ac:dyDescent="0.2">
      <c r="A27" s="17"/>
      <c r="B27" s="23" t="s">
        <v>61</v>
      </c>
      <c r="C27" s="23">
        <v>992</v>
      </c>
      <c r="D27" s="22" t="s">
        <v>25</v>
      </c>
      <c r="E27" s="22" t="s">
        <v>31</v>
      </c>
      <c r="F27" s="22" t="s">
        <v>132</v>
      </c>
      <c r="G27" s="22" t="s">
        <v>134</v>
      </c>
      <c r="H27" s="22"/>
      <c r="I27" s="76">
        <v>0</v>
      </c>
    </row>
    <row r="28" spans="1:12" ht="15.75" customHeight="1" x14ac:dyDescent="0.2">
      <c r="A28" s="17"/>
      <c r="B28" s="23" t="s">
        <v>61</v>
      </c>
      <c r="C28" s="23">
        <v>992</v>
      </c>
      <c r="D28" s="22" t="s">
        <v>25</v>
      </c>
      <c r="E28" s="22" t="s">
        <v>31</v>
      </c>
      <c r="F28" s="22" t="s">
        <v>132</v>
      </c>
      <c r="G28" s="22" t="s">
        <v>134</v>
      </c>
      <c r="H28" s="22"/>
      <c r="I28" s="76">
        <f>20000+55000+15000</f>
        <v>90000</v>
      </c>
    </row>
    <row r="29" spans="1:12" s="86" customFormat="1" ht="15.75" hidden="1" customHeight="1" x14ac:dyDescent="0.2">
      <c r="A29" s="34"/>
      <c r="B29" s="54" t="s">
        <v>398</v>
      </c>
      <c r="C29" s="54">
        <v>992</v>
      </c>
      <c r="D29" s="32" t="s">
        <v>25</v>
      </c>
      <c r="E29" s="32" t="s">
        <v>31</v>
      </c>
      <c r="F29" s="32" t="s">
        <v>399</v>
      </c>
      <c r="G29" s="32"/>
      <c r="H29" s="32"/>
      <c r="I29" s="76">
        <f>I30</f>
        <v>0</v>
      </c>
    </row>
    <row r="30" spans="1:12" ht="15.75" hidden="1" customHeight="1" x14ac:dyDescent="0.2">
      <c r="A30" s="17"/>
      <c r="B30" s="23" t="s">
        <v>400</v>
      </c>
      <c r="C30" s="23">
        <v>992</v>
      </c>
      <c r="D30" s="22" t="s">
        <v>25</v>
      </c>
      <c r="E30" s="22" t="s">
        <v>31</v>
      </c>
      <c r="F30" s="22" t="s">
        <v>401</v>
      </c>
      <c r="G30" s="22"/>
      <c r="H30" s="22"/>
      <c r="I30" s="76">
        <f>I31</f>
        <v>0</v>
      </c>
    </row>
    <row r="31" spans="1:12" ht="15.75" hidden="1" customHeight="1" x14ac:dyDescent="0.2">
      <c r="A31" s="17"/>
      <c r="B31" s="23" t="s">
        <v>61</v>
      </c>
      <c r="C31" s="23">
        <v>992</v>
      </c>
      <c r="D31" s="22" t="s">
        <v>25</v>
      </c>
      <c r="E31" s="22" t="s">
        <v>31</v>
      </c>
      <c r="F31" s="22" t="s">
        <v>401</v>
      </c>
      <c r="G31" s="22" t="s">
        <v>134</v>
      </c>
      <c r="H31" s="22"/>
      <c r="I31" s="76">
        <v>0</v>
      </c>
    </row>
    <row r="32" spans="1:12" ht="16.5" customHeight="1" x14ac:dyDescent="0.2">
      <c r="A32" s="17"/>
      <c r="B32" s="29" t="s">
        <v>80</v>
      </c>
      <c r="C32" s="23">
        <v>992</v>
      </c>
      <c r="D32" s="22" t="s">
        <v>25</v>
      </c>
      <c r="E32" s="22" t="s">
        <v>31</v>
      </c>
      <c r="F32" s="22" t="s">
        <v>411</v>
      </c>
      <c r="G32" s="22"/>
      <c r="H32" s="22"/>
      <c r="I32" s="76">
        <f>I33</f>
        <v>7600</v>
      </c>
      <c r="L32" s="3"/>
    </row>
    <row r="33" spans="1:12" ht="19.5" customHeight="1" x14ac:dyDescent="0.2">
      <c r="A33" s="17"/>
      <c r="B33" s="30" t="s">
        <v>136</v>
      </c>
      <c r="C33" s="23">
        <v>992</v>
      </c>
      <c r="D33" s="22" t="s">
        <v>25</v>
      </c>
      <c r="E33" s="22" t="s">
        <v>31</v>
      </c>
      <c r="F33" s="22" t="s">
        <v>412</v>
      </c>
      <c r="G33" s="22"/>
      <c r="H33" s="22"/>
      <c r="I33" s="76">
        <f>I35</f>
        <v>7600</v>
      </c>
      <c r="L33" s="3"/>
    </row>
    <row r="34" spans="1:12" ht="32.25" customHeight="1" x14ac:dyDescent="0.2">
      <c r="A34" s="17"/>
      <c r="B34" s="29" t="s">
        <v>135</v>
      </c>
      <c r="C34" s="23">
        <v>992</v>
      </c>
      <c r="D34" s="22" t="s">
        <v>25</v>
      </c>
      <c r="E34" s="22" t="s">
        <v>31</v>
      </c>
      <c r="F34" s="22" t="s">
        <v>412</v>
      </c>
      <c r="G34" s="22"/>
      <c r="H34" s="22"/>
      <c r="I34" s="76">
        <f>I35</f>
        <v>7600</v>
      </c>
      <c r="L34" s="3"/>
    </row>
    <row r="35" spans="1:12" ht="16.5" customHeight="1" x14ac:dyDescent="0.2">
      <c r="A35" s="17"/>
      <c r="B35" s="23" t="s">
        <v>69</v>
      </c>
      <c r="C35" s="23">
        <v>992</v>
      </c>
      <c r="D35" s="22" t="s">
        <v>25</v>
      </c>
      <c r="E35" s="22" t="s">
        <v>31</v>
      </c>
      <c r="F35" s="22" t="s">
        <v>412</v>
      </c>
      <c r="G35" s="22" t="s">
        <v>129</v>
      </c>
      <c r="H35" s="51"/>
      <c r="I35" s="76">
        <f>7600</f>
        <v>7600</v>
      </c>
      <c r="L35" s="3"/>
    </row>
    <row r="36" spans="1:12" ht="16.5" hidden="1" customHeight="1" x14ac:dyDescent="0.2">
      <c r="A36" s="17"/>
      <c r="B36" s="23" t="s">
        <v>448</v>
      </c>
      <c r="C36" s="23">
        <v>992</v>
      </c>
      <c r="D36" s="22" t="s">
        <v>25</v>
      </c>
      <c r="E36" s="22" t="s">
        <v>31</v>
      </c>
      <c r="F36" s="22" t="s">
        <v>121</v>
      </c>
      <c r="G36" s="22"/>
      <c r="H36" s="51"/>
      <c r="I36" s="76">
        <f>I37</f>
        <v>0</v>
      </c>
      <c r="L36" s="3"/>
    </row>
    <row r="37" spans="1:12" ht="16.5" hidden="1" customHeight="1" x14ac:dyDescent="0.2">
      <c r="A37" s="17"/>
      <c r="B37" s="23" t="s">
        <v>398</v>
      </c>
      <c r="C37" s="23">
        <v>992</v>
      </c>
      <c r="D37" s="22" t="s">
        <v>25</v>
      </c>
      <c r="E37" s="22" t="s">
        <v>31</v>
      </c>
      <c r="F37" s="22" t="s">
        <v>399</v>
      </c>
      <c r="G37" s="22"/>
      <c r="H37" s="51"/>
      <c r="I37" s="76">
        <f>I38</f>
        <v>0</v>
      </c>
      <c r="L37" s="3"/>
    </row>
    <row r="38" spans="1:12" ht="16.5" hidden="1" customHeight="1" x14ac:dyDescent="0.2">
      <c r="A38" s="17"/>
      <c r="B38" s="23" t="s">
        <v>400</v>
      </c>
      <c r="C38" s="23">
        <v>992</v>
      </c>
      <c r="D38" s="22" t="s">
        <v>25</v>
      </c>
      <c r="E38" s="22" t="s">
        <v>31</v>
      </c>
      <c r="F38" s="22" t="s">
        <v>401</v>
      </c>
      <c r="G38" s="22"/>
      <c r="H38" s="51"/>
      <c r="I38" s="76">
        <f>I39</f>
        <v>0</v>
      </c>
      <c r="L38" s="3"/>
    </row>
    <row r="39" spans="1:12" ht="16.5" hidden="1" customHeight="1" x14ac:dyDescent="0.2">
      <c r="A39" s="17"/>
      <c r="B39" s="23" t="s">
        <v>61</v>
      </c>
      <c r="C39" s="23">
        <v>992</v>
      </c>
      <c r="D39" s="22" t="s">
        <v>25</v>
      </c>
      <c r="E39" s="22" t="s">
        <v>31</v>
      </c>
      <c r="F39" s="22" t="s">
        <v>401</v>
      </c>
      <c r="G39" s="22" t="s">
        <v>134</v>
      </c>
      <c r="H39" s="51"/>
      <c r="I39" s="76">
        <v>0</v>
      </c>
      <c r="L39" s="3"/>
    </row>
    <row r="40" spans="1:12" ht="35.25" hidden="1" customHeight="1" x14ac:dyDescent="0.2">
      <c r="A40" s="17"/>
      <c r="B40" s="31" t="s">
        <v>76</v>
      </c>
      <c r="C40" s="19">
        <v>992</v>
      </c>
      <c r="D40" s="20" t="s">
        <v>25</v>
      </c>
      <c r="E40" s="20" t="s">
        <v>59</v>
      </c>
      <c r="F40" s="20"/>
      <c r="G40" s="20"/>
      <c r="H40" s="20"/>
      <c r="I40" s="75">
        <f>I41+I49</f>
        <v>470500</v>
      </c>
    </row>
    <row r="41" spans="1:12" ht="15.75" hidden="1" customHeight="1" x14ac:dyDescent="0.2">
      <c r="A41" s="17"/>
      <c r="B41" s="14" t="s">
        <v>75</v>
      </c>
      <c r="C41" s="23">
        <v>992</v>
      </c>
      <c r="D41" s="22" t="s">
        <v>25</v>
      </c>
      <c r="E41" s="22" t="s">
        <v>59</v>
      </c>
      <c r="F41" s="22" t="s">
        <v>413</v>
      </c>
      <c r="G41" s="32"/>
      <c r="H41" s="32"/>
      <c r="I41" s="76">
        <f>I42</f>
        <v>269000</v>
      </c>
    </row>
    <row r="42" spans="1:12" ht="15.75" hidden="1" customHeight="1" x14ac:dyDescent="0.2">
      <c r="A42" s="17"/>
      <c r="B42" s="29" t="s">
        <v>137</v>
      </c>
      <c r="C42" s="23">
        <v>992</v>
      </c>
      <c r="D42" s="22" t="s">
        <v>25</v>
      </c>
      <c r="E42" s="22" t="s">
        <v>59</v>
      </c>
      <c r="F42" s="22" t="s">
        <v>414</v>
      </c>
      <c r="G42" s="32"/>
      <c r="H42" s="32"/>
      <c r="I42" s="76">
        <f>I43</f>
        <v>269000</v>
      </c>
    </row>
    <row r="43" spans="1:12" ht="18" customHeight="1" x14ac:dyDescent="0.2">
      <c r="A43" s="17"/>
      <c r="B43" s="29" t="s">
        <v>73</v>
      </c>
      <c r="C43" s="23">
        <v>992</v>
      </c>
      <c r="D43" s="22" t="s">
        <v>25</v>
      </c>
      <c r="E43" s="22" t="s">
        <v>59</v>
      </c>
      <c r="F43" s="22" t="s">
        <v>415</v>
      </c>
      <c r="G43" s="32"/>
      <c r="H43" s="32"/>
      <c r="I43" s="76">
        <f>I44</f>
        <v>269000</v>
      </c>
    </row>
    <row r="44" spans="1:12" ht="19.5" customHeight="1" x14ac:dyDescent="0.2">
      <c r="A44" s="17"/>
      <c r="B44" s="29" t="s">
        <v>55</v>
      </c>
      <c r="C44" s="23">
        <v>992</v>
      </c>
      <c r="D44" s="22" t="s">
        <v>25</v>
      </c>
      <c r="E44" s="22" t="s">
        <v>59</v>
      </c>
      <c r="F44" s="22" t="s">
        <v>415</v>
      </c>
      <c r="G44" s="32" t="s">
        <v>138</v>
      </c>
      <c r="H44" s="32"/>
      <c r="I44" s="76">
        <f>269000</f>
        <v>269000</v>
      </c>
    </row>
    <row r="45" spans="1:12" ht="19.5" hidden="1" customHeight="1" x14ac:dyDescent="0.2">
      <c r="A45" s="17"/>
      <c r="B45" s="35" t="s">
        <v>239</v>
      </c>
      <c r="C45" s="36">
        <v>992</v>
      </c>
      <c r="D45" s="37" t="s">
        <v>25</v>
      </c>
      <c r="E45" s="37" t="s">
        <v>28</v>
      </c>
      <c r="F45" s="32"/>
      <c r="G45" s="32"/>
      <c r="H45" s="17"/>
      <c r="I45" s="75">
        <f>I46</f>
        <v>0</v>
      </c>
    </row>
    <row r="46" spans="1:12" ht="19.5" hidden="1" customHeight="1" x14ac:dyDescent="0.2">
      <c r="A46" s="17"/>
      <c r="B46" s="58" t="s">
        <v>240</v>
      </c>
      <c r="C46" s="54">
        <v>992</v>
      </c>
      <c r="D46" s="32" t="s">
        <v>25</v>
      </c>
      <c r="E46" s="32" t="s">
        <v>28</v>
      </c>
      <c r="F46" s="32" t="s">
        <v>233</v>
      </c>
      <c r="G46" s="32"/>
      <c r="H46" s="17"/>
      <c r="I46" s="76">
        <f>I47</f>
        <v>0</v>
      </c>
    </row>
    <row r="47" spans="1:12" ht="19.5" hidden="1" customHeight="1" x14ac:dyDescent="0.2">
      <c r="A47" s="17"/>
      <c r="B47" s="58" t="s">
        <v>241</v>
      </c>
      <c r="C47" s="54">
        <v>992</v>
      </c>
      <c r="D47" s="32" t="s">
        <v>25</v>
      </c>
      <c r="E47" s="32" t="s">
        <v>28</v>
      </c>
      <c r="F47" s="32" t="s">
        <v>242</v>
      </c>
      <c r="G47" s="32"/>
      <c r="H47" s="17"/>
      <c r="I47" s="76">
        <f>I48</f>
        <v>0</v>
      </c>
    </row>
    <row r="48" spans="1:12" ht="19.5" hidden="1" customHeight="1" x14ac:dyDescent="0.2">
      <c r="A48" s="17"/>
      <c r="B48" s="58" t="s">
        <v>243</v>
      </c>
      <c r="C48" s="54">
        <v>992</v>
      </c>
      <c r="D48" s="32" t="s">
        <v>25</v>
      </c>
      <c r="E48" s="32" t="s">
        <v>28</v>
      </c>
      <c r="F48" s="32" t="s">
        <v>242</v>
      </c>
      <c r="G48" s="32" t="s">
        <v>244</v>
      </c>
      <c r="H48" s="17"/>
      <c r="I48" s="76">
        <v>0</v>
      </c>
    </row>
    <row r="49" spans="1:12" ht="32.25" customHeight="1" x14ac:dyDescent="0.2">
      <c r="A49" s="17"/>
      <c r="B49" s="58" t="s">
        <v>276</v>
      </c>
      <c r="C49" s="23">
        <v>992</v>
      </c>
      <c r="D49" s="22" t="s">
        <v>25</v>
      </c>
      <c r="E49" s="22" t="s">
        <v>59</v>
      </c>
      <c r="F49" s="22" t="s">
        <v>416</v>
      </c>
      <c r="G49" s="32"/>
      <c r="H49" s="17"/>
      <c r="I49" s="76">
        <f>I50</f>
        <v>201500</v>
      </c>
    </row>
    <row r="50" spans="1:12" ht="19.5" customHeight="1" x14ac:dyDescent="0.2">
      <c r="A50" s="17"/>
      <c r="B50" s="29" t="s">
        <v>277</v>
      </c>
      <c r="C50" s="23">
        <v>992</v>
      </c>
      <c r="D50" s="22" t="s">
        <v>25</v>
      </c>
      <c r="E50" s="22" t="s">
        <v>59</v>
      </c>
      <c r="F50" s="22" t="s">
        <v>417</v>
      </c>
      <c r="G50" s="32"/>
      <c r="H50" s="17"/>
      <c r="I50" s="76">
        <f>I51</f>
        <v>201500</v>
      </c>
    </row>
    <row r="51" spans="1:12" ht="19.5" customHeight="1" x14ac:dyDescent="0.2">
      <c r="A51" s="17"/>
      <c r="B51" s="58" t="s">
        <v>73</v>
      </c>
      <c r="C51" s="23">
        <v>992</v>
      </c>
      <c r="D51" s="22" t="s">
        <v>25</v>
      </c>
      <c r="E51" s="22" t="s">
        <v>59</v>
      </c>
      <c r="F51" s="22" t="s">
        <v>418</v>
      </c>
      <c r="G51" s="32"/>
      <c r="H51" s="17"/>
      <c r="I51" s="76">
        <f>I52</f>
        <v>201500</v>
      </c>
    </row>
    <row r="52" spans="1:12" ht="19.5" customHeight="1" x14ac:dyDescent="0.2">
      <c r="A52" s="17"/>
      <c r="B52" s="58" t="s">
        <v>55</v>
      </c>
      <c r="C52" s="23">
        <v>992</v>
      </c>
      <c r="D52" s="22" t="s">
        <v>25</v>
      </c>
      <c r="E52" s="22" t="s">
        <v>59</v>
      </c>
      <c r="F52" s="22" t="s">
        <v>418</v>
      </c>
      <c r="G52" s="32" t="s">
        <v>138</v>
      </c>
      <c r="H52" s="17"/>
      <c r="I52" s="76">
        <f>201500</f>
        <v>201500</v>
      </c>
    </row>
    <row r="53" spans="1:12" ht="19.5" customHeight="1" x14ac:dyDescent="0.2">
      <c r="A53" s="17"/>
      <c r="B53" s="35" t="s">
        <v>239</v>
      </c>
      <c r="C53" s="19">
        <v>992</v>
      </c>
      <c r="D53" s="20" t="s">
        <v>25</v>
      </c>
      <c r="E53" s="20" t="s">
        <v>28</v>
      </c>
      <c r="F53" s="22"/>
      <c r="G53" s="32"/>
      <c r="H53" s="17"/>
      <c r="I53" s="75">
        <f>I54</f>
        <v>3521600</v>
      </c>
    </row>
    <row r="54" spans="1:12" ht="19.5" customHeight="1" x14ac:dyDescent="0.2">
      <c r="A54" s="17"/>
      <c r="B54" s="58" t="s">
        <v>474</v>
      </c>
      <c r="C54" s="23">
        <v>992</v>
      </c>
      <c r="D54" s="22" t="s">
        <v>25</v>
      </c>
      <c r="E54" s="22" t="s">
        <v>28</v>
      </c>
      <c r="F54" s="22" t="s">
        <v>120</v>
      </c>
      <c r="G54" s="32"/>
      <c r="H54" s="17"/>
      <c r="I54" s="76">
        <f>I55</f>
        <v>3521600</v>
      </c>
    </row>
    <row r="55" spans="1:12" ht="19.5" customHeight="1" x14ac:dyDescent="0.2">
      <c r="A55" s="17"/>
      <c r="B55" s="58" t="s">
        <v>240</v>
      </c>
      <c r="C55" s="23">
        <v>992</v>
      </c>
      <c r="D55" s="22" t="s">
        <v>25</v>
      </c>
      <c r="E55" s="22" t="s">
        <v>28</v>
      </c>
      <c r="F55" s="22" t="s">
        <v>472</v>
      </c>
      <c r="G55" s="32"/>
      <c r="H55" s="17"/>
      <c r="I55" s="76">
        <f>I56</f>
        <v>3521600</v>
      </c>
    </row>
    <row r="56" spans="1:12" ht="19.5" customHeight="1" x14ac:dyDescent="0.2">
      <c r="A56" s="17"/>
      <c r="B56" s="58" t="s">
        <v>241</v>
      </c>
      <c r="C56" s="23">
        <v>992</v>
      </c>
      <c r="D56" s="22" t="s">
        <v>25</v>
      </c>
      <c r="E56" s="22" t="s">
        <v>28</v>
      </c>
      <c r="F56" s="22" t="s">
        <v>473</v>
      </c>
      <c r="G56" s="32"/>
      <c r="H56" s="17"/>
      <c r="I56" s="76">
        <f>I57</f>
        <v>3521600</v>
      </c>
    </row>
    <row r="57" spans="1:12" ht="19.5" customHeight="1" x14ac:dyDescent="0.2">
      <c r="A57" s="17"/>
      <c r="B57" s="58" t="s">
        <v>243</v>
      </c>
      <c r="C57" s="23">
        <v>992</v>
      </c>
      <c r="D57" s="22" t="s">
        <v>25</v>
      </c>
      <c r="E57" s="22" t="s">
        <v>28</v>
      </c>
      <c r="F57" s="22" t="s">
        <v>473</v>
      </c>
      <c r="G57" s="32" t="s">
        <v>244</v>
      </c>
      <c r="H57" s="17"/>
      <c r="I57" s="76">
        <f>3521600</f>
        <v>3521600</v>
      </c>
    </row>
    <row r="58" spans="1:12" ht="18.75" customHeight="1" x14ac:dyDescent="0.2">
      <c r="A58" s="17"/>
      <c r="B58" s="26" t="s">
        <v>54</v>
      </c>
      <c r="C58" s="19">
        <v>992</v>
      </c>
      <c r="D58" s="20" t="s">
        <v>25</v>
      </c>
      <c r="E58" s="20" t="s">
        <v>50</v>
      </c>
      <c r="F58" s="20"/>
      <c r="G58" s="20"/>
      <c r="H58" s="20"/>
      <c r="I58" s="75">
        <f>I59</f>
        <v>20000</v>
      </c>
    </row>
    <row r="59" spans="1:12" ht="18.75" customHeight="1" x14ac:dyDescent="0.25">
      <c r="A59" s="17"/>
      <c r="B59" s="29" t="s">
        <v>78</v>
      </c>
      <c r="C59" s="23">
        <v>992</v>
      </c>
      <c r="D59" s="22" t="s">
        <v>25</v>
      </c>
      <c r="E59" s="22" t="s">
        <v>50</v>
      </c>
      <c r="F59" s="33" t="s">
        <v>424</v>
      </c>
      <c r="G59" s="22"/>
      <c r="H59" s="22"/>
      <c r="I59" s="76">
        <f>I60</f>
        <v>20000</v>
      </c>
    </row>
    <row r="60" spans="1:12" ht="18.75" customHeight="1" x14ac:dyDescent="0.25">
      <c r="A60" s="17"/>
      <c r="B60" s="29" t="s">
        <v>139</v>
      </c>
      <c r="C60" s="23">
        <v>992</v>
      </c>
      <c r="D60" s="22" t="s">
        <v>25</v>
      </c>
      <c r="E60" s="22" t="s">
        <v>50</v>
      </c>
      <c r="F60" s="33" t="s">
        <v>425</v>
      </c>
      <c r="G60" s="22"/>
      <c r="H60" s="22"/>
      <c r="I60" s="76">
        <f>I61</f>
        <v>20000</v>
      </c>
    </row>
    <row r="61" spans="1:12" ht="20.25" customHeight="1" x14ac:dyDescent="0.25">
      <c r="A61" s="17"/>
      <c r="B61" s="29" t="s">
        <v>83</v>
      </c>
      <c r="C61" s="23">
        <v>992</v>
      </c>
      <c r="D61" s="22" t="s">
        <v>25</v>
      </c>
      <c r="E61" s="22" t="s">
        <v>50</v>
      </c>
      <c r="F61" s="33" t="s">
        <v>475</v>
      </c>
      <c r="G61" s="22"/>
      <c r="H61" s="22"/>
      <c r="I61" s="76">
        <f>I62</f>
        <v>20000</v>
      </c>
    </row>
    <row r="62" spans="1:12" ht="20.25" customHeight="1" x14ac:dyDescent="0.25">
      <c r="A62" s="17"/>
      <c r="B62" s="29" t="s">
        <v>62</v>
      </c>
      <c r="C62" s="23">
        <v>992</v>
      </c>
      <c r="D62" s="22" t="s">
        <v>25</v>
      </c>
      <c r="E62" s="22" t="s">
        <v>50</v>
      </c>
      <c r="F62" s="33" t="s">
        <v>475</v>
      </c>
      <c r="G62" s="22" t="s">
        <v>140</v>
      </c>
      <c r="H62" s="22"/>
      <c r="I62" s="76">
        <f>20000</f>
        <v>20000</v>
      </c>
    </row>
    <row r="63" spans="1:12" ht="21" customHeight="1" x14ac:dyDescent="0.2">
      <c r="A63" s="34"/>
      <c r="B63" s="35" t="s">
        <v>48</v>
      </c>
      <c r="C63" s="36">
        <v>992</v>
      </c>
      <c r="D63" s="37" t="s">
        <v>25</v>
      </c>
      <c r="E63" s="37" t="s">
        <v>51</v>
      </c>
      <c r="F63" s="37"/>
      <c r="G63" s="37"/>
      <c r="H63" s="37"/>
      <c r="I63" s="75">
        <f>I64+I83+I102+I111+I116+I126+I121+I130</f>
        <v>16828300</v>
      </c>
      <c r="L63" s="3"/>
    </row>
    <row r="64" spans="1:12" ht="30" customHeight="1" x14ac:dyDescent="0.25">
      <c r="A64" s="17"/>
      <c r="B64" s="27" t="s">
        <v>284</v>
      </c>
      <c r="C64" s="23">
        <v>992</v>
      </c>
      <c r="D64" s="22" t="s">
        <v>25</v>
      </c>
      <c r="E64" s="22" t="s">
        <v>51</v>
      </c>
      <c r="F64" s="22" t="s">
        <v>285</v>
      </c>
      <c r="G64" s="22"/>
      <c r="H64" s="22"/>
      <c r="I64" s="76">
        <f>I65+I71+I77</f>
        <v>15365600</v>
      </c>
    </row>
    <row r="65" spans="1:12" ht="18.75" customHeight="1" x14ac:dyDescent="0.2">
      <c r="A65" s="17"/>
      <c r="B65" s="29" t="s">
        <v>84</v>
      </c>
      <c r="C65" s="23">
        <v>992</v>
      </c>
      <c r="D65" s="22" t="s">
        <v>25</v>
      </c>
      <c r="E65" s="22" t="s">
        <v>51</v>
      </c>
      <c r="F65" s="22" t="s">
        <v>286</v>
      </c>
      <c r="G65" s="22"/>
      <c r="H65" s="22"/>
      <c r="I65" s="76">
        <f>I66</f>
        <v>4146600</v>
      </c>
      <c r="L65" s="3"/>
    </row>
    <row r="66" spans="1:12" ht="21" customHeight="1" x14ac:dyDescent="0.2">
      <c r="A66" s="17"/>
      <c r="B66" s="23" t="s">
        <v>269</v>
      </c>
      <c r="C66" s="23">
        <v>992</v>
      </c>
      <c r="D66" s="22" t="s">
        <v>25</v>
      </c>
      <c r="E66" s="22" t="s">
        <v>51</v>
      </c>
      <c r="F66" s="22" t="s">
        <v>287</v>
      </c>
      <c r="G66" s="22"/>
      <c r="H66" s="22"/>
      <c r="I66" s="76">
        <f>I67</f>
        <v>4146600</v>
      </c>
      <c r="L66" s="3"/>
    </row>
    <row r="67" spans="1:12" ht="22.5" customHeight="1" x14ac:dyDescent="0.2">
      <c r="A67" s="17"/>
      <c r="B67" s="23" t="s">
        <v>77</v>
      </c>
      <c r="C67" s="23">
        <v>992</v>
      </c>
      <c r="D67" s="22" t="s">
        <v>25</v>
      </c>
      <c r="E67" s="22" t="s">
        <v>51</v>
      </c>
      <c r="F67" s="22" t="s">
        <v>288</v>
      </c>
      <c r="G67" s="22"/>
      <c r="H67" s="22"/>
      <c r="I67" s="76">
        <f>I68+I69+I70</f>
        <v>4146600</v>
      </c>
      <c r="L67" s="3"/>
    </row>
    <row r="68" spans="1:12" ht="19.5" customHeight="1" x14ac:dyDescent="0.2">
      <c r="A68" s="17"/>
      <c r="B68" s="29" t="s">
        <v>67</v>
      </c>
      <c r="C68" s="23">
        <v>992</v>
      </c>
      <c r="D68" s="22" t="s">
        <v>25</v>
      </c>
      <c r="E68" s="22" t="s">
        <v>51</v>
      </c>
      <c r="F68" s="22" t="s">
        <v>288</v>
      </c>
      <c r="G68" s="22" t="s">
        <v>133</v>
      </c>
      <c r="H68" s="22"/>
      <c r="I68" s="76">
        <f>2945300+889500</f>
        <v>3834800</v>
      </c>
      <c r="L68" s="3"/>
    </row>
    <row r="69" spans="1:12" ht="18.75" customHeight="1" x14ac:dyDescent="0.2">
      <c r="A69" s="17"/>
      <c r="B69" s="23" t="s">
        <v>69</v>
      </c>
      <c r="C69" s="23">
        <v>992</v>
      </c>
      <c r="D69" s="22" t="s">
        <v>25</v>
      </c>
      <c r="E69" s="22" t="s">
        <v>51</v>
      </c>
      <c r="F69" s="22" t="s">
        <v>288</v>
      </c>
      <c r="G69" s="22" t="s">
        <v>129</v>
      </c>
      <c r="H69" s="22"/>
      <c r="I69" s="76">
        <f>311800</f>
        <v>311800</v>
      </c>
      <c r="L69" s="3"/>
    </row>
    <row r="70" spans="1:12" ht="17.25" hidden="1" customHeight="1" x14ac:dyDescent="0.2">
      <c r="A70" s="17"/>
      <c r="B70" s="23" t="s">
        <v>61</v>
      </c>
      <c r="C70" s="23">
        <v>992</v>
      </c>
      <c r="D70" s="22" t="s">
        <v>25</v>
      </c>
      <c r="E70" s="22" t="s">
        <v>51</v>
      </c>
      <c r="F70" s="22" t="s">
        <v>288</v>
      </c>
      <c r="G70" s="22" t="s">
        <v>134</v>
      </c>
      <c r="H70" s="22"/>
      <c r="I70" s="76">
        <v>0</v>
      </c>
      <c r="L70" s="3"/>
    </row>
    <row r="71" spans="1:12" ht="33.75" customHeight="1" x14ac:dyDescent="0.2">
      <c r="A71" s="17"/>
      <c r="B71" s="23" t="s">
        <v>211</v>
      </c>
      <c r="C71" s="23">
        <v>992</v>
      </c>
      <c r="D71" s="22" t="s">
        <v>25</v>
      </c>
      <c r="E71" s="22" t="s">
        <v>51</v>
      </c>
      <c r="F71" s="22" t="s">
        <v>289</v>
      </c>
      <c r="G71" s="22"/>
      <c r="H71" s="22"/>
      <c r="I71" s="76">
        <f>I72</f>
        <v>9792800</v>
      </c>
      <c r="L71" s="3"/>
    </row>
    <row r="72" spans="1:12" ht="18.75" customHeight="1" x14ac:dyDescent="0.2">
      <c r="A72" s="17"/>
      <c r="B72" s="23" t="s">
        <v>141</v>
      </c>
      <c r="C72" s="23">
        <v>992</v>
      </c>
      <c r="D72" s="22" t="s">
        <v>25</v>
      </c>
      <c r="E72" s="22" t="s">
        <v>51</v>
      </c>
      <c r="F72" s="22" t="s">
        <v>290</v>
      </c>
      <c r="G72" s="22"/>
      <c r="H72" s="22"/>
      <c r="I72" s="76">
        <f>I73</f>
        <v>9792800</v>
      </c>
      <c r="L72" s="3"/>
    </row>
    <row r="73" spans="1:12" ht="20.25" customHeight="1" x14ac:dyDescent="0.2">
      <c r="A73" s="17"/>
      <c r="B73" s="23" t="s">
        <v>77</v>
      </c>
      <c r="C73" s="23">
        <v>992</v>
      </c>
      <c r="D73" s="22" t="s">
        <v>25</v>
      </c>
      <c r="E73" s="22" t="s">
        <v>51</v>
      </c>
      <c r="F73" s="22" t="s">
        <v>291</v>
      </c>
      <c r="G73" s="22"/>
      <c r="H73" s="22"/>
      <c r="I73" s="76">
        <f>I74+I75+I76</f>
        <v>9792800</v>
      </c>
      <c r="L73" s="3"/>
    </row>
    <row r="74" spans="1:12" ht="21" customHeight="1" x14ac:dyDescent="0.2">
      <c r="A74" s="17"/>
      <c r="B74" s="23" t="s">
        <v>67</v>
      </c>
      <c r="C74" s="23">
        <v>992</v>
      </c>
      <c r="D74" s="22" t="s">
        <v>25</v>
      </c>
      <c r="E74" s="22" t="s">
        <v>51</v>
      </c>
      <c r="F74" s="22" t="s">
        <v>291</v>
      </c>
      <c r="G74" s="22" t="s">
        <v>133</v>
      </c>
      <c r="H74" s="22"/>
      <c r="I74" s="76">
        <f>6266900+1892600</f>
        <v>8159500</v>
      </c>
      <c r="L74" s="3"/>
    </row>
    <row r="75" spans="1:12" ht="21" customHeight="1" x14ac:dyDescent="0.2">
      <c r="A75" s="17"/>
      <c r="B75" s="23" t="s">
        <v>69</v>
      </c>
      <c r="C75" s="23">
        <v>992</v>
      </c>
      <c r="D75" s="22" t="s">
        <v>25</v>
      </c>
      <c r="E75" s="22" t="s">
        <v>51</v>
      </c>
      <c r="F75" s="22" t="s">
        <v>291</v>
      </c>
      <c r="G75" s="22" t="s">
        <v>129</v>
      </c>
      <c r="H75" s="22"/>
      <c r="I75" s="76">
        <f>291300+865000+385000</f>
        <v>1541300</v>
      </c>
      <c r="L75" s="3"/>
    </row>
    <row r="76" spans="1:12" ht="15.75" customHeight="1" x14ac:dyDescent="0.2">
      <c r="A76" s="17"/>
      <c r="B76" s="23" t="s">
        <v>61</v>
      </c>
      <c r="C76" s="23">
        <v>992</v>
      </c>
      <c r="D76" s="22" t="s">
        <v>25</v>
      </c>
      <c r="E76" s="22" t="s">
        <v>51</v>
      </c>
      <c r="F76" s="22" t="s">
        <v>291</v>
      </c>
      <c r="G76" s="22" t="s">
        <v>134</v>
      </c>
      <c r="H76" s="22"/>
      <c r="I76" s="76">
        <f>47000+13000+32000</f>
        <v>92000</v>
      </c>
      <c r="L76" s="3"/>
    </row>
    <row r="77" spans="1:12" ht="18" customHeight="1" x14ac:dyDescent="0.2">
      <c r="A77" s="17"/>
      <c r="B77" s="23" t="s">
        <v>85</v>
      </c>
      <c r="C77" s="23">
        <v>992</v>
      </c>
      <c r="D77" s="22" t="s">
        <v>25</v>
      </c>
      <c r="E77" s="22" t="s">
        <v>51</v>
      </c>
      <c r="F77" s="22" t="s">
        <v>292</v>
      </c>
      <c r="G77" s="22"/>
      <c r="H77" s="22"/>
      <c r="I77" s="76">
        <f>I78</f>
        <v>1426200</v>
      </c>
      <c r="L77" s="3"/>
    </row>
    <row r="78" spans="1:12" ht="33.75" customHeight="1" x14ac:dyDescent="0.2">
      <c r="A78" s="17"/>
      <c r="B78" s="23" t="s">
        <v>142</v>
      </c>
      <c r="C78" s="23">
        <v>992</v>
      </c>
      <c r="D78" s="22" t="s">
        <v>25</v>
      </c>
      <c r="E78" s="22" t="s">
        <v>51</v>
      </c>
      <c r="F78" s="22" t="s">
        <v>293</v>
      </c>
      <c r="G78" s="22"/>
      <c r="H78" s="22"/>
      <c r="I78" s="76">
        <f>I79</f>
        <v>1426200</v>
      </c>
      <c r="L78" s="3"/>
    </row>
    <row r="79" spans="1:12" ht="22.5" customHeight="1" x14ac:dyDescent="0.2">
      <c r="A79" s="17"/>
      <c r="B79" s="23" t="s">
        <v>77</v>
      </c>
      <c r="C79" s="23">
        <v>992</v>
      </c>
      <c r="D79" s="22" t="s">
        <v>25</v>
      </c>
      <c r="E79" s="22" t="s">
        <v>51</v>
      </c>
      <c r="F79" s="22" t="s">
        <v>294</v>
      </c>
      <c r="G79" s="22"/>
      <c r="H79" s="22"/>
      <c r="I79" s="76">
        <f>I80+I81+I82</f>
        <v>1426200</v>
      </c>
      <c r="L79" s="3"/>
    </row>
    <row r="80" spans="1:12" ht="20.25" customHeight="1" x14ac:dyDescent="0.2">
      <c r="A80" s="17"/>
      <c r="B80" s="23" t="s">
        <v>67</v>
      </c>
      <c r="C80" s="23">
        <v>992</v>
      </c>
      <c r="D80" s="22" t="s">
        <v>25</v>
      </c>
      <c r="E80" s="22" t="s">
        <v>51</v>
      </c>
      <c r="F80" s="22" t="s">
        <v>294</v>
      </c>
      <c r="G80" s="22" t="s">
        <v>133</v>
      </c>
      <c r="H80" s="22"/>
      <c r="I80" s="76">
        <f>1079900+326200</f>
        <v>1406100</v>
      </c>
      <c r="L80" s="3"/>
    </row>
    <row r="81" spans="1:12" ht="21" customHeight="1" x14ac:dyDescent="0.2">
      <c r="A81" s="17"/>
      <c r="B81" s="23" t="s">
        <v>69</v>
      </c>
      <c r="C81" s="23">
        <v>992</v>
      </c>
      <c r="D81" s="22" t="s">
        <v>25</v>
      </c>
      <c r="E81" s="22" t="s">
        <v>51</v>
      </c>
      <c r="F81" s="22" t="s">
        <v>294</v>
      </c>
      <c r="G81" s="22" t="s">
        <v>129</v>
      </c>
      <c r="H81" s="22"/>
      <c r="I81" s="76">
        <f>20100</f>
        <v>20100</v>
      </c>
      <c r="L81" s="3"/>
    </row>
    <row r="82" spans="1:12" ht="19.5" hidden="1" customHeight="1" x14ac:dyDescent="0.2">
      <c r="A82" s="17"/>
      <c r="B82" s="23" t="s">
        <v>61</v>
      </c>
      <c r="C82" s="23">
        <v>992</v>
      </c>
      <c r="D82" s="22" t="s">
        <v>25</v>
      </c>
      <c r="E82" s="22" t="s">
        <v>51</v>
      </c>
      <c r="F82" s="22" t="s">
        <v>294</v>
      </c>
      <c r="G82" s="22" t="s">
        <v>134</v>
      </c>
      <c r="H82" s="22"/>
      <c r="I82" s="76">
        <v>0</v>
      </c>
      <c r="L82" s="3"/>
    </row>
    <row r="83" spans="1:12" s="86" customFormat="1" ht="33" customHeight="1" x14ac:dyDescent="0.2">
      <c r="A83" s="34"/>
      <c r="B83" s="58" t="s">
        <v>295</v>
      </c>
      <c r="C83" s="54">
        <v>992</v>
      </c>
      <c r="D83" s="32" t="s">
        <v>25</v>
      </c>
      <c r="E83" s="32" t="s">
        <v>51</v>
      </c>
      <c r="F83" s="32" t="s">
        <v>296</v>
      </c>
      <c r="G83" s="32"/>
      <c r="H83" s="32"/>
      <c r="I83" s="76">
        <f>I84+I90+I94+I98</f>
        <v>650000</v>
      </c>
      <c r="L83" s="87"/>
    </row>
    <row r="84" spans="1:12" ht="33" customHeight="1" x14ac:dyDescent="0.2">
      <c r="A84" s="17"/>
      <c r="B84" s="23" t="s">
        <v>299</v>
      </c>
      <c r="C84" s="23">
        <v>992</v>
      </c>
      <c r="D84" s="22" t="s">
        <v>25</v>
      </c>
      <c r="E84" s="22" t="s">
        <v>51</v>
      </c>
      <c r="F84" s="22" t="s">
        <v>297</v>
      </c>
      <c r="G84" s="22"/>
      <c r="H84" s="22"/>
      <c r="I84" s="76">
        <f>I85</f>
        <v>390000</v>
      </c>
      <c r="L84" s="3"/>
    </row>
    <row r="85" spans="1:12" ht="18" customHeight="1" x14ac:dyDescent="0.2">
      <c r="A85" s="17"/>
      <c r="B85" s="29" t="s">
        <v>144</v>
      </c>
      <c r="C85" s="23">
        <v>992</v>
      </c>
      <c r="D85" s="22" t="s">
        <v>25</v>
      </c>
      <c r="E85" s="22" t="s">
        <v>51</v>
      </c>
      <c r="F85" s="22" t="s">
        <v>298</v>
      </c>
      <c r="G85" s="22"/>
      <c r="H85" s="22"/>
      <c r="I85" s="76">
        <f>I86</f>
        <v>390000</v>
      </c>
      <c r="L85" s="3"/>
    </row>
    <row r="86" spans="1:12" x14ac:dyDescent="0.2">
      <c r="A86" s="17"/>
      <c r="B86" s="29" t="s">
        <v>145</v>
      </c>
      <c r="C86" s="23">
        <v>992</v>
      </c>
      <c r="D86" s="22" t="s">
        <v>25</v>
      </c>
      <c r="E86" s="22" t="s">
        <v>51</v>
      </c>
      <c r="F86" s="22" t="s">
        <v>451</v>
      </c>
      <c r="G86" s="22"/>
      <c r="H86" s="22"/>
      <c r="I86" s="76">
        <f>I87+I88+I89</f>
        <v>390000</v>
      </c>
      <c r="L86" s="3"/>
    </row>
    <row r="87" spans="1:12" ht="21.75" customHeight="1" x14ac:dyDescent="0.2">
      <c r="A87" s="17"/>
      <c r="B87" s="23" t="s">
        <v>270</v>
      </c>
      <c r="C87" s="23">
        <v>992</v>
      </c>
      <c r="D87" s="22" t="s">
        <v>25</v>
      </c>
      <c r="E87" s="22" t="s">
        <v>51</v>
      </c>
      <c r="F87" s="22" t="s">
        <v>451</v>
      </c>
      <c r="G87" s="22" t="s">
        <v>146</v>
      </c>
      <c r="H87" s="22"/>
      <c r="I87" s="76">
        <f>390000</f>
        <v>390000</v>
      </c>
      <c r="L87" s="3"/>
    </row>
    <row r="88" spans="1:12" ht="21.75" hidden="1" customHeight="1" x14ac:dyDescent="0.2">
      <c r="A88" s="17"/>
      <c r="B88" s="23" t="s">
        <v>61</v>
      </c>
      <c r="C88" s="23">
        <v>992</v>
      </c>
      <c r="D88" s="22" t="s">
        <v>25</v>
      </c>
      <c r="E88" s="22" t="s">
        <v>51</v>
      </c>
      <c r="F88" s="22" t="s">
        <v>125</v>
      </c>
      <c r="G88" s="22" t="s">
        <v>134</v>
      </c>
      <c r="H88" s="22"/>
      <c r="I88" s="76">
        <v>0</v>
      </c>
      <c r="L88" s="3"/>
    </row>
    <row r="89" spans="1:12" ht="21.75" hidden="1" customHeight="1" x14ac:dyDescent="0.2">
      <c r="A89" s="17"/>
      <c r="B89" s="23" t="s">
        <v>61</v>
      </c>
      <c r="C89" s="23">
        <v>992</v>
      </c>
      <c r="D89" s="22" t="s">
        <v>25</v>
      </c>
      <c r="E89" s="22" t="s">
        <v>51</v>
      </c>
      <c r="F89" s="22" t="s">
        <v>125</v>
      </c>
      <c r="G89" s="22" t="s">
        <v>134</v>
      </c>
      <c r="H89" s="22"/>
      <c r="I89" s="76">
        <v>0</v>
      </c>
      <c r="L89" s="3"/>
    </row>
    <row r="90" spans="1:12" ht="34.5" customHeight="1" x14ac:dyDescent="0.2">
      <c r="A90" s="17"/>
      <c r="B90" s="80" t="s">
        <v>302</v>
      </c>
      <c r="C90" s="23">
        <v>992</v>
      </c>
      <c r="D90" s="22" t="s">
        <v>25</v>
      </c>
      <c r="E90" s="22" t="s">
        <v>51</v>
      </c>
      <c r="F90" s="22" t="s">
        <v>300</v>
      </c>
      <c r="G90" s="22"/>
      <c r="H90" s="22"/>
      <c r="I90" s="76">
        <f>I91</f>
        <v>10000</v>
      </c>
    </row>
    <row r="91" spans="1:12" ht="19.899999999999999" customHeight="1" x14ac:dyDescent="0.2">
      <c r="A91" s="17"/>
      <c r="B91" s="58" t="s">
        <v>147</v>
      </c>
      <c r="C91" s="23">
        <v>992</v>
      </c>
      <c r="D91" s="22" t="s">
        <v>25</v>
      </c>
      <c r="E91" s="22" t="s">
        <v>51</v>
      </c>
      <c r="F91" s="22" t="s">
        <v>301</v>
      </c>
      <c r="G91" s="22"/>
      <c r="H91" s="22"/>
      <c r="I91" s="76">
        <f>I92</f>
        <v>10000</v>
      </c>
    </row>
    <row r="92" spans="1:12" ht="19.5" customHeight="1" x14ac:dyDescent="0.2">
      <c r="A92" s="17"/>
      <c r="B92" s="58" t="s">
        <v>148</v>
      </c>
      <c r="C92" s="23">
        <v>992</v>
      </c>
      <c r="D92" s="22" t="s">
        <v>25</v>
      </c>
      <c r="E92" s="22" t="s">
        <v>51</v>
      </c>
      <c r="F92" s="22" t="s">
        <v>419</v>
      </c>
      <c r="G92" s="22"/>
      <c r="H92" s="22"/>
      <c r="I92" s="76">
        <f>I93</f>
        <v>10000</v>
      </c>
    </row>
    <row r="93" spans="1:12" ht="21.75" customHeight="1" x14ac:dyDescent="0.2">
      <c r="A93" s="17"/>
      <c r="B93" s="54" t="s">
        <v>69</v>
      </c>
      <c r="C93" s="23">
        <v>992</v>
      </c>
      <c r="D93" s="22" t="s">
        <v>25</v>
      </c>
      <c r="E93" s="22" t="s">
        <v>51</v>
      </c>
      <c r="F93" s="22" t="s">
        <v>419</v>
      </c>
      <c r="G93" s="22" t="s">
        <v>129</v>
      </c>
      <c r="H93" s="22"/>
      <c r="I93" s="76">
        <f>10000</f>
        <v>10000</v>
      </c>
    </row>
    <row r="94" spans="1:12" ht="36" hidden="1" customHeight="1" x14ac:dyDescent="0.2">
      <c r="A94" s="17"/>
      <c r="B94" s="38" t="s">
        <v>302</v>
      </c>
      <c r="C94" s="23">
        <v>992</v>
      </c>
      <c r="D94" s="22" t="s">
        <v>25</v>
      </c>
      <c r="E94" s="22" t="s">
        <v>51</v>
      </c>
      <c r="F94" s="22" t="s">
        <v>303</v>
      </c>
      <c r="G94" s="22"/>
      <c r="H94" s="22"/>
      <c r="I94" s="76">
        <f>I95</f>
        <v>0</v>
      </c>
    </row>
    <row r="95" spans="1:12" ht="24" hidden="1" customHeight="1" x14ac:dyDescent="0.2">
      <c r="A95" s="17"/>
      <c r="B95" s="29" t="s">
        <v>147</v>
      </c>
      <c r="C95" s="23">
        <v>992</v>
      </c>
      <c r="D95" s="22" t="s">
        <v>25</v>
      </c>
      <c r="E95" s="22" t="s">
        <v>51</v>
      </c>
      <c r="F95" s="22" t="s">
        <v>304</v>
      </c>
      <c r="G95" s="22"/>
      <c r="H95" s="22"/>
      <c r="I95" s="76">
        <f>I96</f>
        <v>0</v>
      </c>
    </row>
    <row r="96" spans="1:12" ht="33" hidden="1" customHeight="1" x14ac:dyDescent="0.2">
      <c r="A96" s="17"/>
      <c r="B96" s="29" t="s">
        <v>148</v>
      </c>
      <c r="C96" s="23">
        <v>992</v>
      </c>
      <c r="D96" s="22" t="s">
        <v>25</v>
      </c>
      <c r="E96" s="22" t="s">
        <v>51</v>
      </c>
      <c r="F96" s="22" t="s">
        <v>305</v>
      </c>
      <c r="G96" s="22"/>
      <c r="H96" s="22"/>
      <c r="I96" s="76">
        <f>I97</f>
        <v>0</v>
      </c>
    </row>
    <row r="97" spans="1:9" ht="25.5" hidden="1" customHeight="1" x14ac:dyDescent="0.2">
      <c r="A97" s="17"/>
      <c r="B97" s="23" t="s">
        <v>69</v>
      </c>
      <c r="C97" s="23">
        <v>992</v>
      </c>
      <c r="D97" s="22" t="s">
        <v>25</v>
      </c>
      <c r="E97" s="22" t="s">
        <v>51</v>
      </c>
      <c r="F97" s="22" t="s">
        <v>305</v>
      </c>
      <c r="G97" s="22" t="s">
        <v>129</v>
      </c>
      <c r="H97" s="22"/>
      <c r="I97" s="76">
        <f>10000-10000</f>
        <v>0</v>
      </c>
    </row>
    <row r="98" spans="1:9" ht="25.5" customHeight="1" x14ac:dyDescent="0.2">
      <c r="A98" s="17"/>
      <c r="B98" s="23" t="s">
        <v>485</v>
      </c>
      <c r="C98" s="23">
        <v>992</v>
      </c>
      <c r="D98" s="22" t="s">
        <v>25</v>
      </c>
      <c r="E98" s="22" t="s">
        <v>51</v>
      </c>
      <c r="F98" s="22" t="s">
        <v>303</v>
      </c>
      <c r="G98" s="22"/>
      <c r="H98" s="22"/>
      <c r="I98" s="76">
        <f>I99</f>
        <v>250000</v>
      </c>
    </row>
    <row r="99" spans="1:9" ht="31.5" customHeight="1" x14ac:dyDescent="0.2">
      <c r="A99" s="17"/>
      <c r="B99" s="29" t="s">
        <v>486</v>
      </c>
      <c r="C99" s="23">
        <v>992</v>
      </c>
      <c r="D99" s="22" t="s">
        <v>25</v>
      </c>
      <c r="E99" s="22" t="s">
        <v>51</v>
      </c>
      <c r="F99" s="22" t="s">
        <v>304</v>
      </c>
      <c r="G99" s="22"/>
      <c r="H99" s="22"/>
      <c r="I99" s="76">
        <f>I100</f>
        <v>250000</v>
      </c>
    </row>
    <row r="100" spans="1:9" ht="37.15" customHeight="1" x14ac:dyDescent="0.2">
      <c r="A100" s="17"/>
      <c r="B100" s="29" t="s">
        <v>487</v>
      </c>
      <c r="C100" s="23">
        <v>992</v>
      </c>
      <c r="D100" s="22" t="s">
        <v>25</v>
      </c>
      <c r="E100" s="22" t="s">
        <v>51</v>
      </c>
      <c r="F100" s="22" t="s">
        <v>420</v>
      </c>
      <c r="G100" s="22"/>
      <c r="H100" s="22"/>
      <c r="I100" s="76">
        <f>I101</f>
        <v>250000</v>
      </c>
    </row>
    <row r="101" spans="1:9" ht="22.5" customHeight="1" x14ac:dyDescent="0.2">
      <c r="A101" s="17"/>
      <c r="B101" s="23" t="s">
        <v>238</v>
      </c>
      <c r="C101" s="23">
        <v>992</v>
      </c>
      <c r="D101" s="22" t="s">
        <v>25</v>
      </c>
      <c r="E101" s="22" t="s">
        <v>51</v>
      </c>
      <c r="F101" s="22" t="s">
        <v>420</v>
      </c>
      <c r="G101" s="22" t="s">
        <v>129</v>
      </c>
      <c r="H101" s="22"/>
      <c r="I101" s="76">
        <f>50000+200000</f>
        <v>250000</v>
      </c>
    </row>
    <row r="102" spans="1:9" ht="33.75" customHeight="1" x14ac:dyDescent="0.2">
      <c r="A102" s="17"/>
      <c r="B102" s="23" t="s">
        <v>306</v>
      </c>
      <c r="C102" s="23">
        <v>992</v>
      </c>
      <c r="D102" s="22" t="s">
        <v>25</v>
      </c>
      <c r="E102" s="22" t="s">
        <v>51</v>
      </c>
      <c r="F102" s="39">
        <v>5400000000</v>
      </c>
      <c r="G102" s="22"/>
      <c r="H102" s="22"/>
      <c r="I102" s="76">
        <f>I103+I107</f>
        <v>630100</v>
      </c>
    </row>
    <row r="103" spans="1:9" ht="25.15" customHeight="1" x14ac:dyDescent="0.2">
      <c r="A103" s="17"/>
      <c r="B103" s="40" t="s">
        <v>421</v>
      </c>
      <c r="C103" s="23">
        <v>992</v>
      </c>
      <c r="D103" s="22" t="s">
        <v>25</v>
      </c>
      <c r="E103" s="22" t="s">
        <v>51</v>
      </c>
      <c r="F103" s="15">
        <v>5410000000</v>
      </c>
      <c r="G103" s="22"/>
      <c r="H103" s="22"/>
      <c r="I103" s="76">
        <f>I104</f>
        <v>406800</v>
      </c>
    </row>
    <row r="104" spans="1:9" ht="34.5" customHeight="1" x14ac:dyDescent="0.2">
      <c r="A104" s="17"/>
      <c r="B104" s="40" t="s">
        <v>149</v>
      </c>
      <c r="C104" s="23">
        <v>992</v>
      </c>
      <c r="D104" s="22" t="s">
        <v>25</v>
      </c>
      <c r="E104" s="22" t="s">
        <v>51</v>
      </c>
      <c r="F104" s="15">
        <v>5410100000</v>
      </c>
      <c r="G104" s="22"/>
      <c r="H104" s="22"/>
      <c r="I104" s="76">
        <f>I105</f>
        <v>406800</v>
      </c>
    </row>
    <row r="105" spans="1:9" ht="21" customHeight="1" x14ac:dyDescent="0.2">
      <c r="A105" s="17"/>
      <c r="B105" s="29" t="s">
        <v>150</v>
      </c>
      <c r="C105" s="23">
        <v>992</v>
      </c>
      <c r="D105" s="22" t="s">
        <v>25</v>
      </c>
      <c r="E105" s="22" t="s">
        <v>51</v>
      </c>
      <c r="F105" s="22" t="s">
        <v>307</v>
      </c>
      <c r="G105" s="22"/>
      <c r="H105" s="22"/>
      <c r="I105" s="76">
        <f>I106</f>
        <v>406800</v>
      </c>
    </row>
    <row r="106" spans="1:9" ht="19.5" customHeight="1" x14ac:dyDescent="0.2">
      <c r="A106" s="17"/>
      <c r="B106" s="23" t="s">
        <v>69</v>
      </c>
      <c r="C106" s="23">
        <v>992</v>
      </c>
      <c r="D106" s="22" t="s">
        <v>25</v>
      </c>
      <c r="E106" s="22" t="s">
        <v>51</v>
      </c>
      <c r="F106" s="22" t="s">
        <v>307</v>
      </c>
      <c r="G106" s="22" t="s">
        <v>129</v>
      </c>
      <c r="H106" s="22"/>
      <c r="I106" s="76">
        <f>406800</f>
        <v>406800</v>
      </c>
    </row>
    <row r="107" spans="1:9" ht="31.5" customHeight="1" x14ac:dyDescent="0.2">
      <c r="A107" s="17"/>
      <c r="B107" s="23" t="s">
        <v>422</v>
      </c>
      <c r="C107" s="23">
        <v>992</v>
      </c>
      <c r="D107" s="22" t="s">
        <v>25</v>
      </c>
      <c r="E107" s="22" t="s">
        <v>51</v>
      </c>
      <c r="F107" s="15">
        <v>5420000000</v>
      </c>
      <c r="G107" s="22"/>
      <c r="H107" s="22"/>
      <c r="I107" s="76">
        <f>I108</f>
        <v>223300</v>
      </c>
    </row>
    <row r="108" spans="1:9" ht="21" customHeight="1" x14ac:dyDescent="0.2">
      <c r="A108" s="17"/>
      <c r="B108" s="23" t="s">
        <v>264</v>
      </c>
      <c r="C108" s="23">
        <v>992</v>
      </c>
      <c r="D108" s="22" t="s">
        <v>25</v>
      </c>
      <c r="E108" s="22" t="s">
        <v>51</v>
      </c>
      <c r="F108" s="15">
        <v>5420100000</v>
      </c>
      <c r="G108" s="22"/>
      <c r="H108" s="22"/>
      <c r="I108" s="76">
        <f>I109</f>
        <v>223300</v>
      </c>
    </row>
    <row r="109" spans="1:9" ht="31.5" customHeight="1" x14ac:dyDescent="0.2">
      <c r="A109" s="17"/>
      <c r="B109" s="29" t="s">
        <v>151</v>
      </c>
      <c r="C109" s="23">
        <v>992</v>
      </c>
      <c r="D109" s="22" t="s">
        <v>25</v>
      </c>
      <c r="E109" s="22" t="s">
        <v>51</v>
      </c>
      <c r="F109" s="22" t="s">
        <v>308</v>
      </c>
      <c r="G109" s="22"/>
      <c r="H109" s="22"/>
      <c r="I109" s="76">
        <f>I110</f>
        <v>223300</v>
      </c>
    </row>
    <row r="110" spans="1:9" ht="22.5" customHeight="1" x14ac:dyDescent="0.2">
      <c r="A110" s="17"/>
      <c r="B110" s="23" t="s">
        <v>69</v>
      </c>
      <c r="C110" s="23">
        <v>992</v>
      </c>
      <c r="D110" s="22" t="s">
        <v>25</v>
      </c>
      <c r="E110" s="22" t="s">
        <v>51</v>
      </c>
      <c r="F110" s="22" t="s">
        <v>308</v>
      </c>
      <c r="G110" s="22" t="s">
        <v>129</v>
      </c>
      <c r="H110" s="22"/>
      <c r="I110" s="76">
        <f>223300</f>
        <v>223300</v>
      </c>
    </row>
    <row r="111" spans="1:9" ht="34.5" customHeight="1" x14ac:dyDescent="0.2">
      <c r="A111" s="17"/>
      <c r="B111" s="23" t="s">
        <v>309</v>
      </c>
      <c r="C111" s="23">
        <v>992</v>
      </c>
      <c r="D111" s="22" t="s">
        <v>25</v>
      </c>
      <c r="E111" s="22" t="s">
        <v>51</v>
      </c>
      <c r="F111" s="22" t="s">
        <v>104</v>
      </c>
      <c r="G111" s="22"/>
      <c r="H111" s="22"/>
      <c r="I111" s="76">
        <f>I112</f>
        <v>100000</v>
      </c>
    </row>
    <row r="112" spans="1:9" ht="34.5" customHeight="1" x14ac:dyDescent="0.2">
      <c r="A112" s="17"/>
      <c r="B112" s="23" t="s">
        <v>152</v>
      </c>
      <c r="C112" s="23">
        <v>992</v>
      </c>
      <c r="D112" s="22" t="s">
        <v>25</v>
      </c>
      <c r="E112" s="22" t="s">
        <v>51</v>
      </c>
      <c r="F112" s="22" t="s">
        <v>105</v>
      </c>
      <c r="G112" s="22"/>
      <c r="H112" s="22"/>
      <c r="I112" s="76">
        <f>I113</f>
        <v>100000</v>
      </c>
    </row>
    <row r="113" spans="1:9" ht="18.75" customHeight="1" x14ac:dyDescent="0.2">
      <c r="A113" s="17"/>
      <c r="B113" s="23" t="s">
        <v>153</v>
      </c>
      <c r="C113" s="23">
        <v>992</v>
      </c>
      <c r="D113" s="22" t="s">
        <v>25</v>
      </c>
      <c r="E113" s="22" t="s">
        <v>51</v>
      </c>
      <c r="F113" s="22" t="s">
        <v>143</v>
      </c>
      <c r="G113" s="22"/>
      <c r="H113" s="22"/>
      <c r="I113" s="76">
        <f>I114</f>
        <v>100000</v>
      </c>
    </row>
    <row r="114" spans="1:9" ht="21" customHeight="1" x14ac:dyDescent="0.2">
      <c r="A114" s="17"/>
      <c r="B114" s="23" t="s">
        <v>155</v>
      </c>
      <c r="C114" s="23">
        <v>992</v>
      </c>
      <c r="D114" s="22" t="s">
        <v>25</v>
      </c>
      <c r="E114" s="22" t="s">
        <v>51</v>
      </c>
      <c r="F114" s="22" t="s">
        <v>310</v>
      </c>
      <c r="G114" s="22"/>
      <c r="H114" s="22"/>
      <c r="I114" s="76">
        <f>I115</f>
        <v>100000</v>
      </c>
    </row>
    <row r="115" spans="1:9" ht="20.25" customHeight="1" x14ac:dyDescent="0.2">
      <c r="A115" s="17"/>
      <c r="B115" s="23" t="s">
        <v>69</v>
      </c>
      <c r="C115" s="23">
        <v>992</v>
      </c>
      <c r="D115" s="22" t="s">
        <v>25</v>
      </c>
      <c r="E115" s="22" t="s">
        <v>51</v>
      </c>
      <c r="F115" s="22" t="s">
        <v>310</v>
      </c>
      <c r="G115" s="22" t="s">
        <v>129</v>
      </c>
      <c r="H115" s="22"/>
      <c r="I115" s="76">
        <f>100000</f>
        <v>100000</v>
      </c>
    </row>
    <row r="116" spans="1:9" ht="31.5" hidden="1" customHeight="1" x14ac:dyDescent="0.2">
      <c r="A116" s="17"/>
      <c r="B116" s="23" t="s">
        <v>311</v>
      </c>
      <c r="C116" s="23">
        <v>992</v>
      </c>
      <c r="D116" s="22" t="s">
        <v>25</v>
      </c>
      <c r="E116" s="22" t="s">
        <v>51</v>
      </c>
      <c r="F116" s="25" t="s">
        <v>312</v>
      </c>
      <c r="G116" s="22"/>
      <c r="H116" s="22"/>
      <c r="I116" s="76">
        <f>I117</f>
        <v>0</v>
      </c>
    </row>
    <row r="117" spans="1:9" ht="21.75" hidden="1" customHeight="1" x14ac:dyDescent="0.2">
      <c r="A117" s="17"/>
      <c r="B117" s="23" t="s">
        <v>313</v>
      </c>
      <c r="C117" s="23">
        <v>992</v>
      </c>
      <c r="D117" s="22" t="s">
        <v>25</v>
      </c>
      <c r="E117" s="22" t="s">
        <v>51</v>
      </c>
      <c r="F117" s="25" t="s">
        <v>314</v>
      </c>
      <c r="G117" s="22"/>
      <c r="H117" s="22"/>
      <c r="I117" s="76">
        <f>I118</f>
        <v>0</v>
      </c>
    </row>
    <row r="118" spans="1:9" ht="20.25" hidden="1" customHeight="1" x14ac:dyDescent="0.2">
      <c r="A118" s="17"/>
      <c r="B118" s="23" t="s">
        <v>157</v>
      </c>
      <c r="C118" s="23">
        <v>992</v>
      </c>
      <c r="D118" s="22" t="s">
        <v>25</v>
      </c>
      <c r="E118" s="22" t="s">
        <v>51</v>
      </c>
      <c r="F118" s="25" t="s">
        <v>315</v>
      </c>
      <c r="G118" s="22"/>
      <c r="H118" s="22"/>
      <c r="I118" s="76">
        <f>I119</f>
        <v>0</v>
      </c>
    </row>
    <row r="119" spans="1:9" ht="36" hidden="1" customHeight="1" x14ac:dyDescent="0.2">
      <c r="A119" s="17"/>
      <c r="B119" s="29" t="s">
        <v>159</v>
      </c>
      <c r="C119" s="23">
        <v>992</v>
      </c>
      <c r="D119" s="22" t="s">
        <v>25</v>
      </c>
      <c r="E119" s="22" t="s">
        <v>51</v>
      </c>
      <c r="F119" s="25" t="s">
        <v>316</v>
      </c>
      <c r="G119" s="22"/>
      <c r="H119" s="22"/>
      <c r="I119" s="76">
        <f>I120</f>
        <v>0</v>
      </c>
    </row>
    <row r="120" spans="1:9" ht="23.25" hidden="1" customHeight="1" x14ac:dyDescent="0.2">
      <c r="A120" s="17"/>
      <c r="B120" s="23" t="s">
        <v>69</v>
      </c>
      <c r="C120" s="23">
        <v>992</v>
      </c>
      <c r="D120" s="22" t="s">
        <v>25</v>
      </c>
      <c r="E120" s="22" t="s">
        <v>51</v>
      </c>
      <c r="F120" s="25" t="s">
        <v>316</v>
      </c>
      <c r="G120" s="22" t="s">
        <v>129</v>
      </c>
      <c r="H120" s="22"/>
      <c r="I120" s="76">
        <f>20000-20000</f>
        <v>0</v>
      </c>
    </row>
    <row r="121" spans="1:9" ht="36" customHeight="1" x14ac:dyDescent="0.2">
      <c r="A121" s="17"/>
      <c r="B121" s="54" t="s">
        <v>423</v>
      </c>
      <c r="C121" s="23">
        <v>992</v>
      </c>
      <c r="D121" s="22" t="s">
        <v>25</v>
      </c>
      <c r="E121" s="22" t="s">
        <v>51</v>
      </c>
      <c r="F121" s="22" t="s">
        <v>312</v>
      </c>
      <c r="G121" s="22"/>
      <c r="H121" s="22"/>
      <c r="I121" s="76">
        <f>I122</f>
        <v>20000</v>
      </c>
    </row>
    <row r="122" spans="1:9" ht="23.25" customHeight="1" x14ac:dyDescent="0.2">
      <c r="A122" s="17"/>
      <c r="B122" s="54" t="s">
        <v>313</v>
      </c>
      <c r="C122" s="23">
        <v>992</v>
      </c>
      <c r="D122" s="22" t="s">
        <v>25</v>
      </c>
      <c r="E122" s="22" t="s">
        <v>51</v>
      </c>
      <c r="F122" s="22" t="s">
        <v>314</v>
      </c>
      <c r="G122" s="22"/>
      <c r="H122" s="22"/>
      <c r="I122" s="76">
        <f>I123</f>
        <v>20000</v>
      </c>
    </row>
    <row r="123" spans="1:9" ht="23.25" customHeight="1" x14ac:dyDescent="0.2">
      <c r="A123" s="17"/>
      <c r="B123" s="54" t="s">
        <v>157</v>
      </c>
      <c r="C123" s="23">
        <v>992</v>
      </c>
      <c r="D123" s="22" t="s">
        <v>25</v>
      </c>
      <c r="E123" s="22" t="s">
        <v>51</v>
      </c>
      <c r="F123" s="22" t="s">
        <v>315</v>
      </c>
      <c r="G123" s="22"/>
      <c r="H123" s="22"/>
      <c r="I123" s="76">
        <f>I124</f>
        <v>20000</v>
      </c>
    </row>
    <row r="124" spans="1:9" ht="32.450000000000003" customHeight="1" x14ac:dyDescent="0.2">
      <c r="A124" s="17"/>
      <c r="B124" s="58" t="s">
        <v>159</v>
      </c>
      <c r="C124" s="23">
        <v>992</v>
      </c>
      <c r="D124" s="22" t="s">
        <v>25</v>
      </c>
      <c r="E124" s="22" t="s">
        <v>51</v>
      </c>
      <c r="F124" s="22" t="s">
        <v>316</v>
      </c>
      <c r="G124" s="22"/>
      <c r="H124" s="22"/>
      <c r="I124" s="76">
        <f>I125</f>
        <v>20000</v>
      </c>
    </row>
    <row r="125" spans="1:9" ht="23.25" customHeight="1" x14ac:dyDescent="0.2">
      <c r="A125" s="17"/>
      <c r="B125" s="54" t="s">
        <v>69</v>
      </c>
      <c r="C125" s="23">
        <v>992</v>
      </c>
      <c r="D125" s="22" t="s">
        <v>25</v>
      </c>
      <c r="E125" s="22" t="s">
        <v>51</v>
      </c>
      <c r="F125" s="22" t="s">
        <v>316</v>
      </c>
      <c r="G125" s="22" t="s">
        <v>129</v>
      </c>
      <c r="H125" s="22"/>
      <c r="I125" s="76">
        <f>20000</f>
        <v>20000</v>
      </c>
    </row>
    <row r="126" spans="1:9" ht="23.25" customHeight="1" x14ac:dyDescent="0.2">
      <c r="A126" s="17"/>
      <c r="B126" s="54" t="s">
        <v>81</v>
      </c>
      <c r="C126" s="54">
        <v>992</v>
      </c>
      <c r="D126" s="32" t="s">
        <v>25</v>
      </c>
      <c r="E126" s="32" t="s">
        <v>51</v>
      </c>
      <c r="F126" s="32" t="s">
        <v>426</v>
      </c>
      <c r="G126" s="32"/>
      <c r="H126" s="17"/>
      <c r="I126" s="76">
        <f>I127</f>
        <v>62600</v>
      </c>
    </row>
    <row r="127" spans="1:9" ht="33.75" customHeight="1" x14ac:dyDescent="0.2">
      <c r="A127" s="17"/>
      <c r="B127" s="54" t="s">
        <v>256</v>
      </c>
      <c r="C127" s="54">
        <v>992</v>
      </c>
      <c r="D127" s="32" t="s">
        <v>25</v>
      </c>
      <c r="E127" s="32" t="s">
        <v>51</v>
      </c>
      <c r="F127" s="32" t="s">
        <v>427</v>
      </c>
      <c r="G127" s="32"/>
      <c r="H127" s="17"/>
      <c r="I127" s="76">
        <f>I128</f>
        <v>62600</v>
      </c>
    </row>
    <row r="128" spans="1:9" ht="49.9" customHeight="1" x14ac:dyDescent="0.2">
      <c r="A128" s="17"/>
      <c r="B128" s="58" t="s">
        <v>257</v>
      </c>
      <c r="C128" s="54">
        <v>992</v>
      </c>
      <c r="D128" s="32" t="s">
        <v>25</v>
      </c>
      <c r="E128" s="32" t="s">
        <v>51</v>
      </c>
      <c r="F128" s="32" t="s">
        <v>476</v>
      </c>
      <c r="G128" s="32"/>
      <c r="H128" s="17"/>
      <c r="I128" s="76">
        <f>I129+I133</f>
        <v>62600</v>
      </c>
    </row>
    <row r="129" spans="1:13" ht="19.149999999999999" customHeight="1" x14ac:dyDescent="0.2">
      <c r="A129" s="17"/>
      <c r="B129" s="58" t="s">
        <v>55</v>
      </c>
      <c r="C129" s="54">
        <v>992</v>
      </c>
      <c r="D129" s="32" t="s">
        <v>25</v>
      </c>
      <c r="E129" s="32" t="s">
        <v>51</v>
      </c>
      <c r="F129" s="32" t="s">
        <v>476</v>
      </c>
      <c r="G129" s="32" t="s">
        <v>138</v>
      </c>
      <c r="H129" s="17"/>
      <c r="I129" s="76">
        <f>62600</f>
        <v>62600</v>
      </c>
    </row>
    <row r="130" spans="1:13" ht="17.45" hidden="1" customHeight="1" x14ac:dyDescent="0.2">
      <c r="A130" s="17"/>
      <c r="B130" s="54" t="s">
        <v>398</v>
      </c>
      <c r="C130" s="54">
        <v>992</v>
      </c>
      <c r="D130" s="32" t="s">
        <v>25</v>
      </c>
      <c r="E130" s="32" t="s">
        <v>51</v>
      </c>
      <c r="F130" s="22" t="s">
        <v>399</v>
      </c>
      <c r="G130" s="32"/>
      <c r="H130" s="17"/>
      <c r="I130" s="76">
        <f>I131</f>
        <v>0</v>
      </c>
    </row>
    <row r="131" spans="1:13" ht="20.45" hidden="1" customHeight="1" x14ac:dyDescent="0.2">
      <c r="A131" s="17"/>
      <c r="B131" s="54" t="s">
        <v>400</v>
      </c>
      <c r="C131" s="54">
        <v>992</v>
      </c>
      <c r="D131" s="32" t="s">
        <v>25</v>
      </c>
      <c r="E131" s="32" t="s">
        <v>51</v>
      </c>
      <c r="F131" s="22" t="s">
        <v>401</v>
      </c>
      <c r="G131" s="32"/>
      <c r="H131" s="17"/>
      <c r="I131" s="76">
        <f>I132</f>
        <v>0</v>
      </c>
    </row>
    <row r="132" spans="1:13" ht="19.149999999999999" hidden="1" customHeight="1" x14ac:dyDescent="0.2">
      <c r="A132" s="17"/>
      <c r="B132" s="54" t="s">
        <v>61</v>
      </c>
      <c r="C132" s="54">
        <v>992</v>
      </c>
      <c r="D132" s="32" t="s">
        <v>25</v>
      </c>
      <c r="E132" s="32" t="s">
        <v>51</v>
      </c>
      <c r="F132" s="22" t="s">
        <v>401</v>
      </c>
      <c r="G132" s="32" t="s">
        <v>134</v>
      </c>
      <c r="H132" s="17"/>
      <c r="I132" s="76">
        <v>0</v>
      </c>
    </row>
    <row r="133" spans="1:13" ht="22.5" hidden="1" customHeight="1" x14ac:dyDescent="0.2">
      <c r="A133" s="17"/>
      <c r="B133" s="23"/>
      <c r="C133" s="54"/>
      <c r="D133" s="32"/>
      <c r="E133" s="32"/>
      <c r="F133" s="32"/>
      <c r="G133" s="32"/>
      <c r="H133" s="17"/>
      <c r="I133" s="76"/>
    </row>
    <row r="134" spans="1:13" ht="17.25" customHeight="1" x14ac:dyDescent="0.2">
      <c r="A134" s="21"/>
      <c r="B134" s="26" t="s">
        <v>42</v>
      </c>
      <c r="C134" s="19">
        <v>992</v>
      </c>
      <c r="D134" s="20" t="s">
        <v>27</v>
      </c>
      <c r="E134" s="20"/>
      <c r="F134" s="20"/>
      <c r="G134" s="20"/>
      <c r="H134" s="20"/>
      <c r="I134" s="75">
        <f>I135</f>
        <v>617500</v>
      </c>
      <c r="M134" s="5"/>
    </row>
    <row r="135" spans="1:13" ht="16.5" customHeight="1" x14ac:dyDescent="0.2">
      <c r="A135" s="17"/>
      <c r="B135" s="29" t="s">
        <v>47</v>
      </c>
      <c r="C135" s="23">
        <v>992</v>
      </c>
      <c r="D135" s="22" t="s">
        <v>27</v>
      </c>
      <c r="E135" s="22" t="s">
        <v>29</v>
      </c>
      <c r="F135" s="22"/>
      <c r="G135" s="22"/>
      <c r="H135" s="22"/>
      <c r="I135" s="76">
        <f>I136</f>
        <v>617500</v>
      </c>
    </row>
    <row r="136" spans="1:13" ht="16.5" customHeight="1" x14ac:dyDescent="0.2">
      <c r="A136" s="17"/>
      <c r="B136" s="29" t="s">
        <v>317</v>
      </c>
      <c r="C136" s="23">
        <v>992</v>
      </c>
      <c r="D136" s="22" t="s">
        <v>27</v>
      </c>
      <c r="E136" s="22" t="s">
        <v>29</v>
      </c>
      <c r="F136" s="22" t="s">
        <v>460</v>
      </c>
      <c r="G136" s="22"/>
      <c r="H136" s="22"/>
      <c r="I136" s="76">
        <f>I137</f>
        <v>617500</v>
      </c>
    </row>
    <row r="137" spans="1:13" ht="18.75" customHeight="1" x14ac:dyDescent="0.2">
      <c r="A137" s="17"/>
      <c r="B137" s="23" t="s">
        <v>318</v>
      </c>
      <c r="C137" s="23">
        <v>992</v>
      </c>
      <c r="D137" s="22" t="s">
        <v>27</v>
      </c>
      <c r="E137" s="22" t="s">
        <v>29</v>
      </c>
      <c r="F137" s="22" t="s">
        <v>461</v>
      </c>
      <c r="G137" s="22"/>
      <c r="H137" s="22"/>
      <c r="I137" s="76">
        <f>I138</f>
        <v>617500</v>
      </c>
    </row>
    <row r="138" spans="1:13" ht="21.75" customHeight="1" x14ac:dyDescent="0.2">
      <c r="A138" s="17"/>
      <c r="B138" s="23" t="s">
        <v>52</v>
      </c>
      <c r="C138" s="23">
        <v>992</v>
      </c>
      <c r="D138" s="22" t="s">
        <v>27</v>
      </c>
      <c r="E138" s="22" t="s">
        <v>29</v>
      </c>
      <c r="F138" s="22" t="s">
        <v>477</v>
      </c>
      <c r="G138" s="22"/>
      <c r="H138" s="22"/>
      <c r="I138" s="76">
        <f>I139</f>
        <v>617500</v>
      </c>
    </row>
    <row r="139" spans="1:13" ht="18" customHeight="1" x14ac:dyDescent="0.2">
      <c r="A139" s="17"/>
      <c r="B139" s="23" t="s">
        <v>68</v>
      </c>
      <c r="C139" s="23">
        <v>992</v>
      </c>
      <c r="D139" s="22" t="s">
        <v>27</v>
      </c>
      <c r="E139" s="22" t="s">
        <v>29</v>
      </c>
      <c r="F139" s="22" t="s">
        <v>477</v>
      </c>
      <c r="G139" s="22" t="s">
        <v>128</v>
      </c>
      <c r="H139" s="52"/>
      <c r="I139" s="76">
        <f>474300+143200</f>
        <v>617500</v>
      </c>
    </row>
    <row r="140" spans="1:13" ht="23.25" customHeight="1" x14ac:dyDescent="0.2">
      <c r="A140" s="21"/>
      <c r="B140" s="26" t="s">
        <v>41</v>
      </c>
      <c r="C140" s="19">
        <v>992</v>
      </c>
      <c r="D140" s="20" t="s">
        <v>29</v>
      </c>
      <c r="E140" s="20"/>
      <c r="F140" s="20"/>
      <c r="G140" s="20"/>
      <c r="H140" s="20"/>
      <c r="I140" s="75">
        <f>I155+I141+I149</f>
        <v>217100</v>
      </c>
    </row>
    <row r="141" spans="1:13" ht="36" hidden="1" customHeight="1" x14ac:dyDescent="0.2">
      <c r="A141" s="21"/>
      <c r="B141" s="19" t="s">
        <v>319</v>
      </c>
      <c r="C141" s="19">
        <v>992</v>
      </c>
      <c r="D141" s="20" t="s">
        <v>29</v>
      </c>
      <c r="E141" s="20" t="s">
        <v>87</v>
      </c>
      <c r="F141" s="20"/>
      <c r="G141" s="20"/>
      <c r="H141" s="20"/>
      <c r="I141" s="75">
        <f>I142</f>
        <v>0</v>
      </c>
    </row>
    <row r="142" spans="1:13" ht="33" hidden="1" customHeight="1" x14ac:dyDescent="0.2">
      <c r="A142" s="21"/>
      <c r="B142" s="23" t="s">
        <v>320</v>
      </c>
      <c r="C142" s="23">
        <v>992</v>
      </c>
      <c r="D142" s="22" t="s">
        <v>29</v>
      </c>
      <c r="E142" s="22" t="s">
        <v>87</v>
      </c>
      <c r="F142" s="22" t="s">
        <v>106</v>
      </c>
      <c r="G142" s="22"/>
      <c r="H142" s="22"/>
      <c r="I142" s="76">
        <f>I143</f>
        <v>0</v>
      </c>
    </row>
    <row r="143" spans="1:13" ht="31.5" hidden="1" customHeight="1" x14ac:dyDescent="0.2">
      <c r="A143" s="21"/>
      <c r="B143" s="23" t="s">
        <v>428</v>
      </c>
      <c r="C143" s="23">
        <v>992</v>
      </c>
      <c r="D143" s="22" t="s">
        <v>29</v>
      </c>
      <c r="E143" s="22" t="s">
        <v>87</v>
      </c>
      <c r="F143" s="22" t="s">
        <v>107</v>
      </c>
      <c r="G143" s="22"/>
      <c r="H143" s="22"/>
      <c r="I143" s="76">
        <f>I144</f>
        <v>0</v>
      </c>
    </row>
    <row r="144" spans="1:13" ht="36" hidden="1" customHeight="1" x14ac:dyDescent="0.2">
      <c r="A144" s="21"/>
      <c r="B144" s="23" t="s">
        <v>429</v>
      </c>
      <c r="C144" s="23">
        <v>992</v>
      </c>
      <c r="D144" s="22" t="s">
        <v>29</v>
      </c>
      <c r="E144" s="22" t="s">
        <v>87</v>
      </c>
      <c r="F144" s="22" t="s">
        <v>154</v>
      </c>
      <c r="G144" s="22"/>
      <c r="H144" s="22"/>
      <c r="I144" s="76">
        <f>I145</f>
        <v>0</v>
      </c>
    </row>
    <row r="145" spans="1:9" ht="37.9" hidden="1" customHeight="1" x14ac:dyDescent="0.2">
      <c r="A145" s="21"/>
      <c r="B145" s="29" t="s">
        <v>430</v>
      </c>
      <c r="C145" s="23">
        <v>992</v>
      </c>
      <c r="D145" s="22" t="s">
        <v>29</v>
      </c>
      <c r="E145" s="22" t="s">
        <v>87</v>
      </c>
      <c r="F145" s="22" t="s">
        <v>321</v>
      </c>
      <c r="G145" s="22"/>
      <c r="H145" s="22"/>
      <c r="I145" s="76">
        <f>I146</f>
        <v>0</v>
      </c>
    </row>
    <row r="146" spans="1:9" ht="24" hidden="1" customHeight="1" x14ac:dyDescent="0.2">
      <c r="A146" s="21"/>
      <c r="B146" s="23" t="s">
        <v>69</v>
      </c>
      <c r="C146" s="23">
        <v>992</v>
      </c>
      <c r="D146" s="22" t="s">
        <v>29</v>
      </c>
      <c r="E146" s="22" t="s">
        <v>87</v>
      </c>
      <c r="F146" s="22" t="s">
        <v>321</v>
      </c>
      <c r="G146" s="22" t="s">
        <v>129</v>
      </c>
      <c r="H146" s="22"/>
      <c r="I146" s="76">
        <v>0</v>
      </c>
    </row>
    <row r="147" spans="1:9" ht="23.25" hidden="1" customHeight="1" x14ac:dyDescent="0.2">
      <c r="A147" s="17"/>
      <c r="B147" s="19" t="s">
        <v>89</v>
      </c>
      <c r="C147" s="19">
        <v>992</v>
      </c>
      <c r="D147" s="20" t="s">
        <v>29</v>
      </c>
      <c r="E147" s="20" t="s">
        <v>44</v>
      </c>
      <c r="F147" s="20"/>
      <c r="G147" s="20"/>
      <c r="H147" s="20"/>
      <c r="I147" s="75">
        <f>I148</f>
        <v>77500</v>
      </c>
    </row>
    <row r="148" spans="1:9" ht="66.75" hidden="1" customHeight="1" x14ac:dyDescent="0.2">
      <c r="A148" s="17"/>
      <c r="B148" s="23" t="s">
        <v>126</v>
      </c>
      <c r="C148" s="23">
        <v>992</v>
      </c>
      <c r="D148" s="22" t="s">
        <v>29</v>
      </c>
      <c r="E148" s="22" t="s">
        <v>44</v>
      </c>
      <c r="F148" s="22" t="s">
        <v>108</v>
      </c>
      <c r="G148" s="22"/>
      <c r="H148" s="22"/>
      <c r="I148" s="76">
        <f>I157</f>
        <v>77500</v>
      </c>
    </row>
    <row r="149" spans="1:9" ht="27.6" customHeight="1" x14ac:dyDescent="0.2">
      <c r="A149" s="17"/>
      <c r="B149" s="23" t="s">
        <v>319</v>
      </c>
      <c r="C149" s="19">
        <v>992</v>
      </c>
      <c r="D149" s="20" t="s">
        <v>29</v>
      </c>
      <c r="E149" s="20" t="s">
        <v>87</v>
      </c>
      <c r="F149" s="22"/>
      <c r="G149" s="22"/>
      <c r="H149" s="22"/>
      <c r="I149" s="75">
        <f>I150</f>
        <v>10000</v>
      </c>
    </row>
    <row r="150" spans="1:9" ht="40.15" customHeight="1" x14ac:dyDescent="0.2">
      <c r="A150" s="17"/>
      <c r="B150" s="23" t="s">
        <v>480</v>
      </c>
      <c r="C150" s="19">
        <v>992</v>
      </c>
      <c r="D150" s="20" t="s">
        <v>29</v>
      </c>
      <c r="E150" s="20" t="s">
        <v>87</v>
      </c>
      <c r="F150" s="20" t="s">
        <v>106</v>
      </c>
      <c r="G150" s="20"/>
      <c r="H150" s="20"/>
      <c r="I150" s="75">
        <f>I151</f>
        <v>10000</v>
      </c>
    </row>
    <row r="151" spans="1:9" ht="37.9" customHeight="1" x14ac:dyDescent="0.2">
      <c r="A151" s="17"/>
      <c r="B151" s="23" t="s">
        <v>479</v>
      </c>
      <c r="C151" s="23">
        <v>992</v>
      </c>
      <c r="D151" s="22" t="s">
        <v>29</v>
      </c>
      <c r="E151" s="22" t="s">
        <v>87</v>
      </c>
      <c r="F151" s="96">
        <v>5710000000</v>
      </c>
      <c r="G151" s="22"/>
      <c r="H151" s="22"/>
      <c r="I151" s="76">
        <f>I152</f>
        <v>10000</v>
      </c>
    </row>
    <row r="152" spans="1:9" ht="34.9" customHeight="1" x14ac:dyDescent="0.2">
      <c r="A152" s="17"/>
      <c r="B152" s="23" t="s">
        <v>429</v>
      </c>
      <c r="C152" s="23">
        <v>992</v>
      </c>
      <c r="D152" s="22" t="s">
        <v>29</v>
      </c>
      <c r="E152" s="22" t="s">
        <v>87</v>
      </c>
      <c r="F152" s="22" t="s">
        <v>154</v>
      </c>
      <c r="G152" s="22"/>
      <c r="H152" s="22"/>
      <c r="I152" s="76">
        <f>I153</f>
        <v>10000</v>
      </c>
    </row>
    <row r="153" spans="1:9" ht="36" customHeight="1" x14ac:dyDescent="0.2">
      <c r="A153" s="17"/>
      <c r="B153" s="23" t="s">
        <v>478</v>
      </c>
      <c r="C153" s="23">
        <v>992</v>
      </c>
      <c r="D153" s="22" t="s">
        <v>29</v>
      </c>
      <c r="E153" s="22" t="s">
        <v>87</v>
      </c>
      <c r="F153" s="22" t="s">
        <v>321</v>
      </c>
      <c r="G153" s="22"/>
      <c r="H153" s="22"/>
      <c r="I153" s="76">
        <f>I154</f>
        <v>10000</v>
      </c>
    </row>
    <row r="154" spans="1:9" ht="25.15" customHeight="1" x14ac:dyDescent="0.2">
      <c r="A154" s="17"/>
      <c r="B154" s="23" t="s">
        <v>69</v>
      </c>
      <c r="C154" s="23">
        <v>992</v>
      </c>
      <c r="D154" s="22" t="s">
        <v>29</v>
      </c>
      <c r="E154" s="22" t="s">
        <v>87</v>
      </c>
      <c r="F154" s="22" t="s">
        <v>321</v>
      </c>
      <c r="G154" s="22" t="s">
        <v>129</v>
      </c>
      <c r="H154" s="22"/>
      <c r="I154" s="76">
        <f>10000</f>
        <v>10000</v>
      </c>
    </row>
    <row r="155" spans="1:9" ht="22.5" customHeight="1" x14ac:dyDescent="0.2">
      <c r="A155" s="17"/>
      <c r="B155" s="19" t="s">
        <v>90</v>
      </c>
      <c r="C155" s="19">
        <v>992</v>
      </c>
      <c r="D155" s="20" t="s">
        <v>29</v>
      </c>
      <c r="E155" s="20" t="s">
        <v>44</v>
      </c>
      <c r="F155" s="20"/>
      <c r="G155" s="20"/>
      <c r="H155" s="20"/>
      <c r="I155" s="75">
        <f>I156+I166</f>
        <v>207100</v>
      </c>
    </row>
    <row r="156" spans="1:9" ht="36.75" customHeight="1" x14ac:dyDescent="0.2">
      <c r="A156" s="17"/>
      <c r="B156" s="23" t="s">
        <v>320</v>
      </c>
      <c r="C156" s="23">
        <v>992</v>
      </c>
      <c r="D156" s="22" t="s">
        <v>29</v>
      </c>
      <c r="E156" s="22" t="s">
        <v>44</v>
      </c>
      <c r="F156" s="22" t="s">
        <v>106</v>
      </c>
      <c r="G156" s="22"/>
      <c r="H156" s="22"/>
      <c r="I156" s="76">
        <f>I161+I157</f>
        <v>207100</v>
      </c>
    </row>
    <row r="157" spans="1:9" ht="33.75" customHeight="1" x14ac:dyDescent="0.2">
      <c r="A157" s="17"/>
      <c r="B157" s="23" t="s">
        <v>322</v>
      </c>
      <c r="C157" s="23">
        <v>992</v>
      </c>
      <c r="D157" s="22" t="s">
        <v>29</v>
      </c>
      <c r="E157" s="22" t="s">
        <v>44</v>
      </c>
      <c r="F157" s="22" t="s">
        <v>323</v>
      </c>
      <c r="G157" s="22"/>
      <c r="H157" s="22"/>
      <c r="I157" s="76">
        <f>I158</f>
        <v>77500</v>
      </c>
    </row>
    <row r="158" spans="1:9" ht="20.25" customHeight="1" x14ac:dyDescent="0.2">
      <c r="A158" s="17"/>
      <c r="B158" s="23" t="s">
        <v>161</v>
      </c>
      <c r="C158" s="23">
        <v>992</v>
      </c>
      <c r="D158" s="22" t="s">
        <v>29</v>
      </c>
      <c r="E158" s="22" t="s">
        <v>44</v>
      </c>
      <c r="F158" s="22" t="s">
        <v>324</v>
      </c>
      <c r="G158" s="22"/>
      <c r="H158" s="22"/>
      <c r="I158" s="76">
        <f>I159</f>
        <v>77500</v>
      </c>
    </row>
    <row r="159" spans="1:9" ht="34.5" customHeight="1" x14ac:dyDescent="0.2">
      <c r="A159" s="17"/>
      <c r="B159" s="29" t="s">
        <v>162</v>
      </c>
      <c r="C159" s="23">
        <v>992</v>
      </c>
      <c r="D159" s="22" t="s">
        <v>29</v>
      </c>
      <c r="E159" s="22" t="s">
        <v>44</v>
      </c>
      <c r="F159" s="22" t="s">
        <v>325</v>
      </c>
      <c r="G159" s="22"/>
      <c r="H159" s="22"/>
      <c r="I159" s="76">
        <f>I160</f>
        <v>77500</v>
      </c>
    </row>
    <row r="160" spans="1:9" ht="21.75" customHeight="1" x14ac:dyDescent="0.2">
      <c r="A160" s="17"/>
      <c r="B160" s="23" t="s">
        <v>69</v>
      </c>
      <c r="C160" s="23">
        <v>992</v>
      </c>
      <c r="D160" s="22" t="s">
        <v>29</v>
      </c>
      <c r="E160" s="22" t="s">
        <v>44</v>
      </c>
      <c r="F160" s="22" t="s">
        <v>325</v>
      </c>
      <c r="G160" s="22" t="s">
        <v>129</v>
      </c>
      <c r="H160" s="22"/>
      <c r="I160" s="76">
        <f>77500</f>
        <v>77500</v>
      </c>
    </row>
    <row r="161" spans="1:9" ht="35.25" customHeight="1" x14ac:dyDescent="0.2">
      <c r="A161" s="17"/>
      <c r="B161" s="23" t="s">
        <v>326</v>
      </c>
      <c r="C161" s="23">
        <v>992</v>
      </c>
      <c r="D161" s="22" t="s">
        <v>29</v>
      </c>
      <c r="E161" s="22" t="s">
        <v>44</v>
      </c>
      <c r="F161" s="22" t="s">
        <v>327</v>
      </c>
      <c r="G161" s="22"/>
      <c r="H161" s="22"/>
      <c r="I161" s="76">
        <f>I162</f>
        <v>129600</v>
      </c>
    </row>
    <row r="162" spans="1:9" ht="21.75" customHeight="1" x14ac:dyDescent="0.2">
      <c r="A162" s="17"/>
      <c r="B162" s="23" t="s">
        <v>98</v>
      </c>
      <c r="C162" s="23">
        <v>992</v>
      </c>
      <c r="D162" s="22" t="s">
        <v>29</v>
      </c>
      <c r="E162" s="22" t="s">
        <v>44</v>
      </c>
      <c r="F162" s="22" t="s">
        <v>328</v>
      </c>
      <c r="G162" s="22"/>
      <c r="H162" s="22"/>
      <c r="I162" s="76">
        <f>I163</f>
        <v>129600</v>
      </c>
    </row>
    <row r="163" spans="1:9" ht="19.5" customHeight="1" x14ac:dyDescent="0.2">
      <c r="A163" s="17"/>
      <c r="B163" s="29" t="s">
        <v>163</v>
      </c>
      <c r="C163" s="23">
        <v>992</v>
      </c>
      <c r="D163" s="22" t="s">
        <v>29</v>
      </c>
      <c r="E163" s="22" t="s">
        <v>44</v>
      </c>
      <c r="F163" s="22" t="s">
        <v>329</v>
      </c>
      <c r="G163" s="22"/>
      <c r="H163" s="22"/>
      <c r="I163" s="76">
        <f>I164+I165</f>
        <v>129600</v>
      </c>
    </row>
    <row r="164" spans="1:9" ht="18.75" hidden="1" customHeight="1" x14ac:dyDescent="0.2">
      <c r="A164" s="17"/>
      <c r="B164" s="23" t="s">
        <v>69</v>
      </c>
      <c r="C164" s="23">
        <v>992</v>
      </c>
      <c r="D164" s="22" t="s">
        <v>29</v>
      </c>
      <c r="E164" s="22" t="s">
        <v>44</v>
      </c>
      <c r="F164" s="22" t="s">
        <v>164</v>
      </c>
      <c r="G164" s="22" t="s">
        <v>129</v>
      </c>
      <c r="H164" s="22"/>
      <c r="I164" s="76">
        <v>0</v>
      </c>
    </row>
    <row r="165" spans="1:9" ht="18.75" customHeight="1" x14ac:dyDescent="0.2">
      <c r="A165" s="17"/>
      <c r="B165" s="23" t="s">
        <v>68</v>
      </c>
      <c r="C165" s="23">
        <v>992</v>
      </c>
      <c r="D165" s="22" t="s">
        <v>29</v>
      </c>
      <c r="E165" s="22" t="s">
        <v>44</v>
      </c>
      <c r="F165" s="22" t="s">
        <v>329</v>
      </c>
      <c r="G165" s="22" t="s">
        <v>128</v>
      </c>
      <c r="H165" s="22"/>
      <c r="I165" s="76">
        <f>129600</f>
        <v>129600</v>
      </c>
    </row>
    <row r="166" spans="1:9" ht="32.25" hidden="1" customHeight="1" x14ac:dyDescent="0.2">
      <c r="A166" s="17"/>
      <c r="B166" s="81" t="s">
        <v>265</v>
      </c>
      <c r="C166" s="23">
        <v>992</v>
      </c>
      <c r="D166" s="22" t="s">
        <v>29</v>
      </c>
      <c r="E166" s="22" t="s">
        <v>44</v>
      </c>
      <c r="F166" s="25" t="s">
        <v>271</v>
      </c>
      <c r="G166" s="22"/>
      <c r="H166" s="22"/>
      <c r="I166" s="76">
        <f>I167</f>
        <v>0</v>
      </c>
    </row>
    <row r="167" spans="1:9" ht="21.75" hidden="1" customHeight="1" x14ac:dyDescent="0.2">
      <c r="A167" s="17"/>
      <c r="B167" s="82" t="s">
        <v>91</v>
      </c>
      <c r="C167" s="23">
        <v>992</v>
      </c>
      <c r="D167" s="22" t="s">
        <v>29</v>
      </c>
      <c r="E167" s="22" t="s">
        <v>44</v>
      </c>
      <c r="F167" s="22" t="s">
        <v>110</v>
      </c>
      <c r="G167" s="22"/>
      <c r="H167" s="22"/>
      <c r="I167" s="76">
        <f>I168</f>
        <v>0</v>
      </c>
    </row>
    <row r="168" spans="1:9" ht="22.5" hidden="1" customHeight="1" x14ac:dyDescent="0.2">
      <c r="A168" s="17"/>
      <c r="B168" s="82" t="s">
        <v>165</v>
      </c>
      <c r="C168" s="23">
        <v>992</v>
      </c>
      <c r="D168" s="22" t="s">
        <v>29</v>
      </c>
      <c r="E168" s="22" t="s">
        <v>44</v>
      </c>
      <c r="F168" s="22" t="s">
        <v>166</v>
      </c>
      <c r="G168" s="22"/>
      <c r="H168" s="22"/>
      <c r="I168" s="76">
        <f>I169</f>
        <v>0</v>
      </c>
    </row>
    <row r="169" spans="1:9" ht="17.25" hidden="1" customHeight="1" x14ac:dyDescent="0.2">
      <c r="A169" s="17"/>
      <c r="B169" s="83" t="s">
        <v>69</v>
      </c>
      <c r="C169" s="23">
        <v>992</v>
      </c>
      <c r="D169" s="22" t="s">
        <v>29</v>
      </c>
      <c r="E169" s="22" t="s">
        <v>44</v>
      </c>
      <c r="F169" s="22" t="s">
        <v>166</v>
      </c>
      <c r="G169" s="22" t="s">
        <v>129</v>
      </c>
      <c r="H169" s="22"/>
      <c r="I169" s="76">
        <f>20000-6000-14000</f>
        <v>0</v>
      </c>
    </row>
    <row r="170" spans="1:9" ht="17.25" customHeight="1" x14ac:dyDescent="0.2">
      <c r="A170" s="41"/>
      <c r="B170" s="36" t="s">
        <v>49</v>
      </c>
      <c r="C170" s="23">
        <v>992</v>
      </c>
      <c r="D170" s="20" t="s">
        <v>31</v>
      </c>
      <c r="E170" s="20"/>
      <c r="F170" s="20"/>
      <c r="G170" s="20"/>
      <c r="H170" s="20"/>
      <c r="I170" s="75">
        <f>I171+I193</f>
        <v>12816443</v>
      </c>
    </row>
    <row r="171" spans="1:9" ht="17.25" customHeight="1" x14ac:dyDescent="0.2">
      <c r="A171" s="17"/>
      <c r="B171" s="23" t="s">
        <v>70</v>
      </c>
      <c r="C171" s="23">
        <v>992</v>
      </c>
      <c r="D171" s="22" t="s">
        <v>31</v>
      </c>
      <c r="E171" s="22" t="s">
        <v>32</v>
      </c>
      <c r="F171" s="22"/>
      <c r="G171" s="22"/>
      <c r="H171" s="22"/>
      <c r="I171" s="76">
        <f>I172</f>
        <v>12745700</v>
      </c>
    </row>
    <row r="172" spans="1:9" ht="33.75" customHeight="1" x14ac:dyDescent="0.2">
      <c r="A172" s="17"/>
      <c r="B172" s="23" t="s">
        <v>330</v>
      </c>
      <c r="C172" s="23">
        <v>992</v>
      </c>
      <c r="D172" s="22" t="s">
        <v>31</v>
      </c>
      <c r="E172" s="22" t="s">
        <v>32</v>
      </c>
      <c r="F172" s="25" t="s">
        <v>331</v>
      </c>
      <c r="G172" s="22"/>
      <c r="H172" s="22"/>
      <c r="I172" s="76">
        <f>I173+I180</f>
        <v>12745700</v>
      </c>
    </row>
    <row r="173" spans="1:9" ht="35.25" customHeight="1" x14ac:dyDescent="0.2">
      <c r="A173" s="17"/>
      <c r="B173" s="23" t="s">
        <v>332</v>
      </c>
      <c r="C173" s="23">
        <v>992</v>
      </c>
      <c r="D173" s="22" t="s">
        <v>31</v>
      </c>
      <c r="E173" s="22" t="s">
        <v>32</v>
      </c>
      <c r="F173" s="25" t="s">
        <v>333</v>
      </c>
      <c r="G173" s="22"/>
      <c r="H173" s="22"/>
      <c r="I173" s="76">
        <f>I174</f>
        <v>5554700</v>
      </c>
    </row>
    <row r="174" spans="1:9" ht="34.5" customHeight="1" x14ac:dyDescent="0.2">
      <c r="A174" s="17"/>
      <c r="B174" s="23" t="s">
        <v>167</v>
      </c>
      <c r="C174" s="23">
        <v>992</v>
      </c>
      <c r="D174" s="22" t="s">
        <v>31</v>
      </c>
      <c r="E174" s="22" t="s">
        <v>32</v>
      </c>
      <c r="F174" s="25" t="s">
        <v>334</v>
      </c>
      <c r="G174" s="22"/>
      <c r="H174" s="22"/>
      <c r="I174" s="76">
        <f>I175+I178</f>
        <v>5554700</v>
      </c>
    </row>
    <row r="175" spans="1:9" ht="26.25" customHeight="1" x14ac:dyDescent="0.2">
      <c r="A175" s="17"/>
      <c r="B175" s="29" t="s">
        <v>335</v>
      </c>
      <c r="C175" s="23">
        <v>992</v>
      </c>
      <c r="D175" s="22" t="s">
        <v>31</v>
      </c>
      <c r="E175" s="22" t="s">
        <v>32</v>
      </c>
      <c r="F175" s="25" t="s">
        <v>431</v>
      </c>
      <c r="G175" s="22"/>
      <c r="H175" s="22"/>
      <c r="I175" s="76">
        <f>I177</f>
        <v>5554700</v>
      </c>
    </row>
    <row r="176" spans="1:9" ht="21.75" hidden="1" customHeight="1" x14ac:dyDescent="0.2">
      <c r="A176" s="17"/>
      <c r="B176" s="23" t="s">
        <v>69</v>
      </c>
      <c r="C176" s="23">
        <v>992</v>
      </c>
      <c r="D176" s="22" t="s">
        <v>31</v>
      </c>
      <c r="E176" s="22" t="s">
        <v>32</v>
      </c>
      <c r="F176" s="25" t="s">
        <v>169</v>
      </c>
      <c r="G176" s="22" t="s">
        <v>129</v>
      </c>
      <c r="H176" s="22"/>
      <c r="I176" s="76">
        <v>0</v>
      </c>
    </row>
    <row r="177" spans="1:9" ht="19.5" customHeight="1" x14ac:dyDescent="0.2">
      <c r="A177" s="17"/>
      <c r="B177" s="23" t="s">
        <v>69</v>
      </c>
      <c r="C177" s="23">
        <v>992</v>
      </c>
      <c r="D177" s="22" t="s">
        <v>31</v>
      </c>
      <c r="E177" s="22" t="s">
        <v>32</v>
      </c>
      <c r="F177" s="25" t="s">
        <v>431</v>
      </c>
      <c r="G177" s="22" t="s">
        <v>129</v>
      </c>
      <c r="H177" s="22"/>
      <c r="I177" s="76">
        <f>5554700</f>
        <v>5554700</v>
      </c>
    </row>
    <row r="178" spans="1:9" ht="36" hidden="1" customHeight="1" x14ac:dyDescent="0.2">
      <c r="A178" s="17"/>
      <c r="B178" s="23" t="s">
        <v>391</v>
      </c>
      <c r="C178" s="23">
        <v>992</v>
      </c>
      <c r="D178" s="22" t="s">
        <v>31</v>
      </c>
      <c r="E178" s="22" t="s">
        <v>32</v>
      </c>
      <c r="F178" s="25" t="s">
        <v>392</v>
      </c>
      <c r="G178" s="22"/>
      <c r="H178" s="22"/>
      <c r="I178" s="76">
        <f>I179</f>
        <v>0</v>
      </c>
    </row>
    <row r="179" spans="1:9" ht="25.5" hidden="1" customHeight="1" x14ac:dyDescent="0.2">
      <c r="A179" s="17"/>
      <c r="B179" s="23" t="s">
        <v>69</v>
      </c>
      <c r="C179" s="23">
        <v>992</v>
      </c>
      <c r="D179" s="22" t="s">
        <v>31</v>
      </c>
      <c r="E179" s="22" t="s">
        <v>32</v>
      </c>
      <c r="F179" s="25" t="s">
        <v>392</v>
      </c>
      <c r="G179" s="22" t="s">
        <v>129</v>
      </c>
      <c r="H179" s="22"/>
      <c r="I179" s="76">
        <v>0</v>
      </c>
    </row>
    <row r="180" spans="1:9" ht="34.5" customHeight="1" x14ac:dyDescent="0.2">
      <c r="A180" s="17"/>
      <c r="B180" s="38" t="s">
        <v>336</v>
      </c>
      <c r="C180" s="23">
        <v>992</v>
      </c>
      <c r="D180" s="22" t="s">
        <v>31</v>
      </c>
      <c r="E180" s="22" t="s">
        <v>32</v>
      </c>
      <c r="F180" s="25" t="s">
        <v>337</v>
      </c>
      <c r="G180" s="22"/>
      <c r="H180" s="22"/>
      <c r="I180" s="76">
        <f>I181</f>
        <v>7191000</v>
      </c>
    </row>
    <row r="181" spans="1:9" ht="31.5" customHeight="1" x14ac:dyDescent="0.2">
      <c r="A181" s="17"/>
      <c r="B181" s="38" t="s">
        <v>170</v>
      </c>
      <c r="C181" s="23">
        <v>992</v>
      </c>
      <c r="D181" s="22" t="s">
        <v>31</v>
      </c>
      <c r="E181" s="22" t="s">
        <v>32</v>
      </c>
      <c r="F181" s="25" t="s">
        <v>338</v>
      </c>
      <c r="G181" s="22"/>
      <c r="H181" s="22"/>
      <c r="I181" s="76">
        <f>I182</f>
        <v>7191000</v>
      </c>
    </row>
    <row r="182" spans="1:9" ht="18.75" customHeight="1" x14ac:dyDescent="0.2">
      <c r="A182" s="17"/>
      <c r="B182" s="29" t="s">
        <v>92</v>
      </c>
      <c r="C182" s="23">
        <v>992</v>
      </c>
      <c r="D182" s="22" t="s">
        <v>31</v>
      </c>
      <c r="E182" s="22" t="s">
        <v>32</v>
      </c>
      <c r="F182" s="25" t="s">
        <v>339</v>
      </c>
      <c r="G182" s="22"/>
      <c r="H182" s="22"/>
      <c r="I182" s="76">
        <f>I183+I184</f>
        <v>7191000</v>
      </c>
    </row>
    <row r="183" spans="1:9" ht="21" customHeight="1" x14ac:dyDescent="0.2">
      <c r="A183" s="17"/>
      <c r="B183" s="23" t="s">
        <v>69</v>
      </c>
      <c r="C183" s="23">
        <v>992</v>
      </c>
      <c r="D183" s="22" t="s">
        <v>31</v>
      </c>
      <c r="E183" s="22" t="s">
        <v>32</v>
      </c>
      <c r="F183" s="25" t="s">
        <v>339</v>
      </c>
      <c r="G183" s="22" t="s">
        <v>129</v>
      </c>
      <c r="H183" s="22"/>
      <c r="I183" s="76">
        <f>4905000+2286000</f>
        <v>7191000</v>
      </c>
    </row>
    <row r="184" spans="1:9" ht="20.25" hidden="1" customHeight="1" x14ac:dyDescent="0.2">
      <c r="A184" s="17"/>
      <c r="B184" s="23" t="s">
        <v>249</v>
      </c>
      <c r="C184" s="23">
        <v>992</v>
      </c>
      <c r="D184" s="22" t="s">
        <v>31</v>
      </c>
      <c r="E184" s="22" t="s">
        <v>32</v>
      </c>
      <c r="F184" s="25" t="s">
        <v>339</v>
      </c>
      <c r="G184" s="22" t="s">
        <v>248</v>
      </c>
      <c r="H184" s="22"/>
      <c r="I184" s="76">
        <f>42600-42600</f>
        <v>0</v>
      </c>
    </row>
    <row r="185" spans="1:9" ht="14.25" hidden="1" customHeight="1" x14ac:dyDescent="0.2">
      <c r="A185" s="17"/>
      <c r="B185" s="53" t="s">
        <v>173</v>
      </c>
      <c r="C185" s="23">
        <v>992</v>
      </c>
      <c r="D185" s="22" t="s">
        <v>31</v>
      </c>
      <c r="E185" s="22" t="s">
        <v>32</v>
      </c>
      <c r="F185" s="25" t="s">
        <v>174</v>
      </c>
      <c r="G185" s="22"/>
      <c r="H185" s="22"/>
      <c r="I185" s="76">
        <f>I186</f>
        <v>0</v>
      </c>
    </row>
    <row r="186" spans="1:9" ht="12" hidden="1" customHeight="1" x14ac:dyDescent="0.2">
      <c r="A186" s="17"/>
      <c r="B186" s="55" t="s">
        <v>175</v>
      </c>
      <c r="C186" s="23">
        <v>992</v>
      </c>
      <c r="D186" s="22" t="s">
        <v>31</v>
      </c>
      <c r="E186" s="22" t="s">
        <v>32</v>
      </c>
      <c r="F186" s="25" t="s">
        <v>176</v>
      </c>
      <c r="G186" s="22"/>
      <c r="H186" s="22"/>
      <c r="I186" s="76">
        <f>I187</f>
        <v>0</v>
      </c>
    </row>
    <row r="187" spans="1:9" ht="15" hidden="1" customHeight="1" x14ac:dyDescent="0.2">
      <c r="A187" s="17"/>
      <c r="B187" s="53" t="s">
        <v>69</v>
      </c>
      <c r="C187" s="23">
        <v>992</v>
      </c>
      <c r="D187" s="22" t="s">
        <v>31</v>
      </c>
      <c r="E187" s="22" t="s">
        <v>32</v>
      </c>
      <c r="F187" s="25" t="s">
        <v>176</v>
      </c>
      <c r="G187" s="22" t="s">
        <v>129</v>
      </c>
      <c r="H187" s="22"/>
      <c r="I187" s="76">
        <v>0</v>
      </c>
    </row>
    <row r="188" spans="1:9" ht="15.75" hidden="1" customHeight="1" x14ac:dyDescent="0.2">
      <c r="A188" s="17"/>
      <c r="B188" s="23" t="s">
        <v>61</v>
      </c>
      <c r="C188" s="23">
        <v>992</v>
      </c>
      <c r="D188" s="22" t="s">
        <v>31</v>
      </c>
      <c r="E188" s="22" t="s">
        <v>32</v>
      </c>
      <c r="F188" s="25" t="s">
        <v>172</v>
      </c>
      <c r="G188" s="22" t="s">
        <v>134</v>
      </c>
      <c r="H188" s="22"/>
      <c r="I188" s="76">
        <v>0</v>
      </c>
    </row>
    <row r="189" spans="1:9" ht="15.75" hidden="1" customHeight="1" x14ac:dyDescent="0.2">
      <c r="A189" s="17"/>
      <c r="B189" s="54" t="s">
        <v>246</v>
      </c>
      <c r="C189" s="23">
        <v>992</v>
      </c>
      <c r="D189" s="22" t="s">
        <v>31</v>
      </c>
      <c r="E189" s="22" t="s">
        <v>32</v>
      </c>
      <c r="F189" s="25" t="s">
        <v>224</v>
      </c>
      <c r="G189" s="22"/>
      <c r="H189" s="22"/>
      <c r="I189" s="76">
        <f>I190</f>
        <v>0</v>
      </c>
    </row>
    <row r="190" spans="1:9" ht="15" hidden="1" customHeight="1" x14ac:dyDescent="0.2">
      <c r="A190" s="17"/>
      <c r="B190" s="54" t="s">
        <v>222</v>
      </c>
      <c r="C190" s="23">
        <v>992</v>
      </c>
      <c r="D190" s="22" t="s">
        <v>31</v>
      </c>
      <c r="E190" s="22" t="s">
        <v>32</v>
      </c>
      <c r="F190" s="25" t="s">
        <v>225</v>
      </c>
      <c r="G190" s="22"/>
      <c r="H190" s="22"/>
      <c r="I190" s="76">
        <f>I191</f>
        <v>0</v>
      </c>
    </row>
    <row r="191" spans="1:9" ht="16.5" hidden="1" customHeight="1" x14ac:dyDescent="0.2">
      <c r="A191" s="17"/>
      <c r="B191" s="54" t="s">
        <v>223</v>
      </c>
      <c r="C191" s="23">
        <v>992</v>
      </c>
      <c r="D191" s="22" t="s">
        <v>31</v>
      </c>
      <c r="E191" s="22" t="s">
        <v>32</v>
      </c>
      <c r="F191" s="25" t="s">
        <v>247</v>
      </c>
      <c r="G191" s="22"/>
      <c r="H191" s="22"/>
      <c r="I191" s="76">
        <f>I192</f>
        <v>0</v>
      </c>
    </row>
    <row r="192" spans="1:9" ht="15" hidden="1" customHeight="1" x14ac:dyDescent="0.2">
      <c r="A192" s="17"/>
      <c r="B192" s="54" t="s">
        <v>69</v>
      </c>
      <c r="C192" s="23">
        <v>992</v>
      </c>
      <c r="D192" s="22" t="s">
        <v>31</v>
      </c>
      <c r="E192" s="22" t="s">
        <v>32</v>
      </c>
      <c r="F192" s="25" t="s">
        <v>247</v>
      </c>
      <c r="G192" s="22" t="s">
        <v>129</v>
      </c>
      <c r="H192" s="22"/>
      <c r="I192" s="76">
        <v>0</v>
      </c>
    </row>
    <row r="193" spans="1:9" ht="21.75" customHeight="1" x14ac:dyDescent="0.2">
      <c r="A193" s="17"/>
      <c r="B193" s="19" t="s">
        <v>65</v>
      </c>
      <c r="C193" s="19">
        <v>992</v>
      </c>
      <c r="D193" s="20" t="s">
        <v>31</v>
      </c>
      <c r="E193" s="20" t="s">
        <v>57</v>
      </c>
      <c r="F193" s="20"/>
      <c r="G193" s="20"/>
      <c r="H193" s="20"/>
      <c r="I193" s="75">
        <f>I194+I200+I205+I209</f>
        <v>70743</v>
      </c>
    </row>
    <row r="194" spans="1:9" ht="34.5" customHeight="1" x14ac:dyDescent="0.2">
      <c r="A194" s="17"/>
      <c r="B194" s="38" t="s">
        <v>340</v>
      </c>
      <c r="C194" s="23">
        <v>992</v>
      </c>
      <c r="D194" s="22" t="s">
        <v>31</v>
      </c>
      <c r="E194" s="22" t="s">
        <v>57</v>
      </c>
      <c r="F194" s="25" t="s">
        <v>108</v>
      </c>
      <c r="G194" s="22"/>
      <c r="H194" s="22"/>
      <c r="I194" s="76">
        <f>I195</f>
        <v>50000</v>
      </c>
    </row>
    <row r="195" spans="1:9" ht="18.75" customHeight="1" x14ac:dyDescent="0.2">
      <c r="A195" s="17"/>
      <c r="B195" s="29" t="s">
        <v>93</v>
      </c>
      <c r="C195" s="23">
        <v>992</v>
      </c>
      <c r="D195" s="22" t="s">
        <v>31</v>
      </c>
      <c r="E195" s="22" t="s">
        <v>57</v>
      </c>
      <c r="F195" s="22" t="s">
        <v>109</v>
      </c>
      <c r="G195" s="22"/>
      <c r="H195" s="22"/>
      <c r="I195" s="76">
        <f>I196</f>
        <v>50000</v>
      </c>
    </row>
    <row r="196" spans="1:9" ht="19.5" customHeight="1" x14ac:dyDescent="0.2">
      <c r="A196" s="17"/>
      <c r="B196" s="29" t="s">
        <v>177</v>
      </c>
      <c r="C196" s="23">
        <v>992</v>
      </c>
      <c r="D196" s="22" t="s">
        <v>31</v>
      </c>
      <c r="E196" s="22" t="s">
        <v>57</v>
      </c>
      <c r="F196" s="22" t="s">
        <v>160</v>
      </c>
      <c r="G196" s="22"/>
      <c r="H196" s="22"/>
      <c r="I196" s="76">
        <f>I197</f>
        <v>50000</v>
      </c>
    </row>
    <row r="197" spans="1:9" ht="18" customHeight="1" x14ac:dyDescent="0.2">
      <c r="A197" s="17"/>
      <c r="B197" s="29" t="s">
        <v>179</v>
      </c>
      <c r="C197" s="23">
        <v>992</v>
      </c>
      <c r="D197" s="22" t="s">
        <v>31</v>
      </c>
      <c r="E197" s="22" t="s">
        <v>57</v>
      </c>
      <c r="F197" s="22" t="s">
        <v>341</v>
      </c>
      <c r="G197" s="22"/>
      <c r="H197" s="22"/>
      <c r="I197" s="76">
        <f>I198+I199</f>
        <v>50000</v>
      </c>
    </row>
    <row r="198" spans="1:9" ht="18.75" hidden="1" customHeight="1" x14ac:dyDescent="0.2">
      <c r="A198" s="17"/>
      <c r="B198" s="23" t="s">
        <v>249</v>
      </c>
      <c r="C198" s="23">
        <v>992</v>
      </c>
      <c r="D198" s="22" t="s">
        <v>31</v>
      </c>
      <c r="E198" s="22" t="s">
        <v>57</v>
      </c>
      <c r="F198" s="22" t="s">
        <v>180</v>
      </c>
      <c r="G198" s="22" t="s">
        <v>248</v>
      </c>
      <c r="H198" s="22"/>
      <c r="I198" s="76">
        <v>0</v>
      </c>
    </row>
    <row r="199" spans="1:9" ht="18.75" customHeight="1" x14ac:dyDescent="0.2">
      <c r="A199" s="17"/>
      <c r="B199" s="54" t="s">
        <v>69</v>
      </c>
      <c r="C199" s="23">
        <v>992</v>
      </c>
      <c r="D199" s="22" t="s">
        <v>31</v>
      </c>
      <c r="E199" s="22" t="s">
        <v>57</v>
      </c>
      <c r="F199" s="22" t="s">
        <v>341</v>
      </c>
      <c r="G199" s="22" t="s">
        <v>129</v>
      </c>
      <c r="H199" s="22"/>
      <c r="I199" s="76">
        <f>50000</f>
        <v>50000</v>
      </c>
    </row>
    <row r="200" spans="1:9" ht="53.45" customHeight="1" x14ac:dyDescent="0.2">
      <c r="A200" s="17"/>
      <c r="B200" s="54" t="s">
        <v>432</v>
      </c>
      <c r="C200" s="23">
        <v>992</v>
      </c>
      <c r="D200" s="22" t="s">
        <v>31</v>
      </c>
      <c r="E200" s="22" t="s">
        <v>57</v>
      </c>
      <c r="F200" s="25" t="s">
        <v>271</v>
      </c>
      <c r="G200" s="22"/>
      <c r="H200" s="22"/>
      <c r="I200" s="76">
        <f>I201</f>
        <v>20000</v>
      </c>
    </row>
    <row r="201" spans="1:9" ht="15.75" customHeight="1" x14ac:dyDescent="0.2">
      <c r="A201" s="17"/>
      <c r="B201" s="58" t="s">
        <v>433</v>
      </c>
      <c r="C201" s="23">
        <v>992</v>
      </c>
      <c r="D201" s="22" t="s">
        <v>31</v>
      </c>
      <c r="E201" s="22" t="s">
        <v>57</v>
      </c>
      <c r="F201" s="22" t="s">
        <v>110</v>
      </c>
      <c r="G201" s="22"/>
      <c r="H201" s="22"/>
      <c r="I201" s="76">
        <f>I202</f>
        <v>20000</v>
      </c>
    </row>
    <row r="202" spans="1:9" ht="22.5" customHeight="1" x14ac:dyDescent="0.2">
      <c r="A202" s="17"/>
      <c r="B202" s="58" t="s">
        <v>181</v>
      </c>
      <c r="C202" s="23">
        <v>992</v>
      </c>
      <c r="D202" s="22" t="s">
        <v>31</v>
      </c>
      <c r="E202" s="22" t="s">
        <v>57</v>
      </c>
      <c r="F202" s="22" t="s">
        <v>282</v>
      </c>
      <c r="G202" s="22"/>
      <c r="H202" s="22"/>
      <c r="I202" s="76">
        <f>I203</f>
        <v>20000</v>
      </c>
    </row>
    <row r="203" spans="1:9" ht="18.75" customHeight="1" x14ac:dyDescent="0.2">
      <c r="A203" s="17"/>
      <c r="B203" s="58" t="s">
        <v>183</v>
      </c>
      <c r="C203" s="23">
        <v>992</v>
      </c>
      <c r="D203" s="22" t="s">
        <v>31</v>
      </c>
      <c r="E203" s="22" t="s">
        <v>57</v>
      </c>
      <c r="F203" s="22" t="s">
        <v>342</v>
      </c>
      <c r="G203" s="22"/>
      <c r="H203" s="22"/>
      <c r="I203" s="76">
        <f>I204</f>
        <v>20000</v>
      </c>
    </row>
    <row r="204" spans="1:9" ht="18" customHeight="1" x14ac:dyDescent="0.2">
      <c r="A204" s="17"/>
      <c r="B204" s="23" t="s">
        <v>69</v>
      </c>
      <c r="C204" s="23">
        <v>992</v>
      </c>
      <c r="D204" s="22" t="s">
        <v>31</v>
      </c>
      <c r="E204" s="22" t="s">
        <v>57</v>
      </c>
      <c r="F204" s="22" t="s">
        <v>342</v>
      </c>
      <c r="G204" s="22" t="s">
        <v>129</v>
      </c>
      <c r="H204" s="22"/>
      <c r="I204" s="76">
        <f>20000</f>
        <v>20000</v>
      </c>
    </row>
    <row r="205" spans="1:9" ht="31.5" customHeight="1" x14ac:dyDescent="0.2">
      <c r="A205" s="17"/>
      <c r="B205" s="54" t="s">
        <v>449</v>
      </c>
      <c r="C205" s="23">
        <v>992</v>
      </c>
      <c r="D205" s="22" t="s">
        <v>31</v>
      </c>
      <c r="E205" s="22" t="s">
        <v>57</v>
      </c>
      <c r="F205" s="25" t="s">
        <v>445</v>
      </c>
      <c r="G205" s="22"/>
      <c r="H205" s="22"/>
      <c r="I205" s="76">
        <f>I206</f>
        <v>354</v>
      </c>
    </row>
    <row r="206" spans="1:9" ht="35.25" customHeight="1" x14ac:dyDescent="0.2">
      <c r="A206" s="17"/>
      <c r="B206" s="54" t="s">
        <v>450</v>
      </c>
      <c r="C206" s="23">
        <v>992</v>
      </c>
      <c r="D206" s="22" t="s">
        <v>31</v>
      </c>
      <c r="E206" s="22" t="s">
        <v>57</v>
      </c>
      <c r="F206" s="25" t="s">
        <v>446</v>
      </c>
      <c r="G206" s="17"/>
      <c r="H206" s="22"/>
      <c r="I206" s="76">
        <f>I207</f>
        <v>354</v>
      </c>
    </row>
    <row r="207" spans="1:9" ht="22.9" customHeight="1" x14ac:dyDescent="0.2">
      <c r="A207" s="17"/>
      <c r="B207" s="54" t="s">
        <v>73</v>
      </c>
      <c r="C207" s="23">
        <v>992</v>
      </c>
      <c r="D207" s="22" t="s">
        <v>31</v>
      </c>
      <c r="E207" s="22" t="s">
        <v>57</v>
      </c>
      <c r="F207" s="25" t="s">
        <v>481</v>
      </c>
      <c r="G207" s="17"/>
      <c r="H207" s="22"/>
      <c r="I207" s="76">
        <f>I208</f>
        <v>354</v>
      </c>
    </row>
    <row r="208" spans="1:9" ht="20.25" customHeight="1" x14ac:dyDescent="0.2">
      <c r="A208" s="17"/>
      <c r="B208" s="54" t="s">
        <v>55</v>
      </c>
      <c r="C208" s="23">
        <v>992</v>
      </c>
      <c r="D208" s="22" t="s">
        <v>31</v>
      </c>
      <c r="E208" s="22" t="s">
        <v>57</v>
      </c>
      <c r="F208" s="25" t="s">
        <v>481</v>
      </c>
      <c r="G208" s="17">
        <v>540</v>
      </c>
      <c r="H208" s="22"/>
      <c r="I208" s="76">
        <f>354+266-266</f>
        <v>354</v>
      </c>
    </row>
    <row r="209" spans="1:17" ht="42.75" customHeight="1" x14ac:dyDescent="0.2">
      <c r="A209" s="17"/>
      <c r="B209" s="92" t="s">
        <v>458</v>
      </c>
      <c r="C209" s="23">
        <v>992</v>
      </c>
      <c r="D209" s="22" t="s">
        <v>31</v>
      </c>
      <c r="E209" s="22" t="s">
        <v>57</v>
      </c>
      <c r="F209" s="25" t="s">
        <v>121</v>
      </c>
      <c r="G209" s="17"/>
      <c r="H209" s="22"/>
      <c r="I209" s="76">
        <f>I210</f>
        <v>389</v>
      </c>
    </row>
    <row r="210" spans="1:17" ht="46.9" customHeight="1" x14ac:dyDescent="0.2">
      <c r="A210" s="17"/>
      <c r="B210" s="92" t="s">
        <v>450</v>
      </c>
      <c r="C210" s="23">
        <v>992</v>
      </c>
      <c r="D210" s="22" t="s">
        <v>31</v>
      </c>
      <c r="E210" s="22" t="s">
        <v>57</v>
      </c>
      <c r="F210" s="25" t="s">
        <v>399</v>
      </c>
      <c r="G210" s="17"/>
      <c r="H210" s="22"/>
      <c r="I210" s="76">
        <f>I211</f>
        <v>389</v>
      </c>
    </row>
    <row r="211" spans="1:17" ht="40.5" customHeight="1" x14ac:dyDescent="0.2">
      <c r="A211" s="17"/>
      <c r="B211" s="92" t="s">
        <v>459</v>
      </c>
      <c r="C211" s="23">
        <v>992</v>
      </c>
      <c r="D211" s="22" t="s">
        <v>31</v>
      </c>
      <c r="E211" s="22" t="s">
        <v>57</v>
      </c>
      <c r="F211" s="25" t="s">
        <v>462</v>
      </c>
      <c r="G211" s="17"/>
      <c r="H211" s="22"/>
      <c r="I211" s="76">
        <f>I212</f>
        <v>389</v>
      </c>
    </row>
    <row r="212" spans="1:17" ht="24.75" customHeight="1" x14ac:dyDescent="0.2">
      <c r="A212" s="17"/>
      <c r="B212" s="92" t="s">
        <v>55</v>
      </c>
      <c r="C212" s="23">
        <v>992</v>
      </c>
      <c r="D212" s="22" t="s">
        <v>31</v>
      </c>
      <c r="E212" s="22" t="s">
        <v>57</v>
      </c>
      <c r="F212" s="25" t="s">
        <v>462</v>
      </c>
      <c r="G212" s="17">
        <v>540</v>
      </c>
      <c r="H212" s="22"/>
      <c r="I212" s="76">
        <f>389</f>
        <v>389</v>
      </c>
    </row>
    <row r="213" spans="1:17" ht="18.75" customHeight="1" x14ac:dyDescent="0.2">
      <c r="A213" s="21"/>
      <c r="B213" s="18" t="s">
        <v>37</v>
      </c>
      <c r="C213" s="19">
        <v>992</v>
      </c>
      <c r="D213" s="20" t="s">
        <v>26</v>
      </c>
      <c r="E213" s="20"/>
      <c r="F213" s="20"/>
      <c r="G213" s="20"/>
      <c r="H213" s="20"/>
      <c r="I213" s="75">
        <f>I214+I235+I269</f>
        <v>12292857</v>
      </c>
    </row>
    <row r="214" spans="1:17" ht="16.5" customHeight="1" x14ac:dyDescent="0.2">
      <c r="A214" s="17"/>
      <c r="B214" s="18" t="s">
        <v>53</v>
      </c>
      <c r="C214" s="19">
        <v>992</v>
      </c>
      <c r="D214" s="20" t="s">
        <v>26</v>
      </c>
      <c r="E214" s="20" t="s">
        <v>27</v>
      </c>
      <c r="F214" s="20"/>
      <c r="G214" s="20"/>
      <c r="H214" s="20"/>
      <c r="I214" s="75">
        <f>I215+I229</f>
        <v>90000</v>
      </c>
      <c r="Q214" s="4"/>
    </row>
    <row r="215" spans="1:17" ht="32.25" customHeight="1" x14ac:dyDescent="0.2">
      <c r="A215" s="17"/>
      <c r="B215" s="29" t="s">
        <v>343</v>
      </c>
      <c r="C215" s="23">
        <v>992</v>
      </c>
      <c r="D215" s="22" t="s">
        <v>26</v>
      </c>
      <c r="E215" s="22" t="s">
        <v>27</v>
      </c>
      <c r="F215" s="25" t="s">
        <v>344</v>
      </c>
      <c r="G215" s="22"/>
      <c r="H215" s="22"/>
      <c r="I215" s="76">
        <f>I216+I224+I220</f>
        <v>40000</v>
      </c>
    </row>
    <row r="216" spans="1:17" ht="32.25" hidden="1" customHeight="1" x14ac:dyDescent="0.2">
      <c r="A216" s="17"/>
      <c r="B216" s="23" t="s">
        <v>0</v>
      </c>
      <c r="C216" s="23">
        <v>992</v>
      </c>
      <c r="D216" s="22" t="s">
        <v>26</v>
      </c>
      <c r="E216" s="22" t="s">
        <v>27</v>
      </c>
      <c r="F216" s="22" t="s">
        <v>111</v>
      </c>
      <c r="G216" s="22"/>
      <c r="H216" s="22"/>
      <c r="I216" s="76">
        <f>I217</f>
        <v>0</v>
      </c>
    </row>
    <row r="217" spans="1:17" ht="32.25" hidden="1" customHeight="1" x14ac:dyDescent="0.2">
      <c r="A217" s="17"/>
      <c r="B217" s="38" t="s">
        <v>185</v>
      </c>
      <c r="C217" s="23">
        <v>992</v>
      </c>
      <c r="D217" s="22" t="s">
        <v>26</v>
      </c>
      <c r="E217" s="22" t="s">
        <v>27</v>
      </c>
      <c r="F217" s="22" t="s">
        <v>168</v>
      </c>
      <c r="G217" s="22"/>
      <c r="H217" s="22"/>
      <c r="I217" s="76">
        <f>I218</f>
        <v>0</v>
      </c>
    </row>
    <row r="218" spans="1:17" ht="17.25" hidden="1" customHeight="1" x14ac:dyDescent="0.2">
      <c r="A218" s="17"/>
      <c r="B218" s="29" t="s">
        <v>266</v>
      </c>
      <c r="C218" s="23">
        <v>992</v>
      </c>
      <c r="D218" s="22" t="s">
        <v>26</v>
      </c>
      <c r="E218" s="22" t="s">
        <v>27</v>
      </c>
      <c r="F218" s="22" t="s">
        <v>1</v>
      </c>
      <c r="G218" s="22"/>
      <c r="H218" s="22"/>
      <c r="I218" s="76">
        <f>I219</f>
        <v>0</v>
      </c>
    </row>
    <row r="219" spans="1:17" ht="19.5" hidden="1" customHeight="1" x14ac:dyDescent="0.2">
      <c r="A219" s="17"/>
      <c r="B219" s="23" t="s">
        <v>69</v>
      </c>
      <c r="C219" s="23">
        <v>992</v>
      </c>
      <c r="D219" s="22" t="s">
        <v>26</v>
      </c>
      <c r="E219" s="22" t="s">
        <v>27</v>
      </c>
      <c r="F219" s="22" t="s">
        <v>1</v>
      </c>
      <c r="G219" s="22" t="s">
        <v>129</v>
      </c>
      <c r="H219" s="22"/>
      <c r="I219" s="76">
        <v>0</v>
      </c>
    </row>
    <row r="220" spans="1:17" ht="19.5" customHeight="1" x14ac:dyDescent="0.2">
      <c r="A220" s="17"/>
      <c r="B220" s="23" t="s">
        <v>0</v>
      </c>
      <c r="C220" s="23">
        <v>992</v>
      </c>
      <c r="D220" s="22" t="s">
        <v>26</v>
      </c>
      <c r="E220" s="22" t="s">
        <v>27</v>
      </c>
      <c r="F220" s="22" t="s">
        <v>111</v>
      </c>
      <c r="G220" s="22"/>
      <c r="H220" s="22"/>
      <c r="I220" s="76">
        <f>I221</f>
        <v>10000</v>
      </c>
    </row>
    <row r="221" spans="1:17" ht="19.5" customHeight="1" x14ac:dyDescent="0.2">
      <c r="A221" s="17"/>
      <c r="B221" s="23" t="s">
        <v>185</v>
      </c>
      <c r="C221" s="23">
        <v>992</v>
      </c>
      <c r="D221" s="22" t="s">
        <v>26</v>
      </c>
      <c r="E221" s="22" t="s">
        <v>27</v>
      </c>
      <c r="F221" s="22" t="s">
        <v>168</v>
      </c>
      <c r="G221" s="22"/>
      <c r="H221" s="22"/>
      <c r="I221" s="76">
        <f>I222</f>
        <v>10000</v>
      </c>
    </row>
    <row r="222" spans="1:17" ht="19.5" customHeight="1" x14ac:dyDescent="0.2">
      <c r="A222" s="17"/>
      <c r="B222" s="23" t="s">
        <v>266</v>
      </c>
      <c r="C222" s="23">
        <v>992</v>
      </c>
      <c r="D222" s="22" t="s">
        <v>26</v>
      </c>
      <c r="E222" s="22" t="s">
        <v>27</v>
      </c>
      <c r="F222" s="22" t="s">
        <v>1</v>
      </c>
      <c r="G222" s="22"/>
      <c r="H222" s="22"/>
      <c r="I222" s="76">
        <f>I223</f>
        <v>10000</v>
      </c>
    </row>
    <row r="223" spans="1:17" ht="19.5" customHeight="1" x14ac:dyDescent="0.2">
      <c r="A223" s="17"/>
      <c r="B223" s="23" t="s">
        <v>69</v>
      </c>
      <c r="C223" s="23">
        <v>992</v>
      </c>
      <c r="D223" s="22" t="s">
        <v>26</v>
      </c>
      <c r="E223" s="22" t="s">
        <v>27</v>
      </c>
      <c r="F223" s="22" t="s">
        <v>1</v>
      </c>
      <c r="G223" s="22" t="s">
        <v>129</v>
      </c>
      <c r="H223" s="22"/>
      <c r="I223" s="76">
        <f>10000</f>
        <v>10000</v>
      </c>
    </row>
    <row r="224" spans="1:17" ht="55.5" customHeight="1" x14ac:dyDescent="0.2">
      <c r="A224" s="17"/>
      <c r="B224" s="23" t="s">
        <v>2</v>
      </c>
      <c r="C224" s="23">
        <v>992</v>
      </c>
      <c r="D224" s="22" t="s">
        <v>26</v>
      </c>
      <c r="E224" s="22" t="s">
        <v>27</v>
      </c>
      <c r="F224" s="22" t="s">
        <v>112</v>
      </c>
      <c r="G224" s="22"/>
      <c r="H224" s="22"/>
      <c r="I224" s="76">
        <f>I225</f>
        <v>30000</v>
      </c>
    </row>
    <row r="225" spans="1:9" ht="26.25" customHeight="1" x14ac:dyDescent="0.2">
      <c r="A225" s="17"/>
      <c r="B225" s="23" t="s">
        <v>186</v>
      </c>
      <c r="C225" s="23">
        <v>992</v>
      </c>
      <c r="D225" s="22" t="s">
        <v>26</v>
      </c>
      <c r="E225" s="22" t="s">
        <v>27</v>
      </c>
      <c r="F225" s="22" t="s">
        <v>171</v>
      </c>
      <c r="G225" s="22"/>
      <c r="H225" s="22"/>
      <c r="I225" s="76">
        <f>I226</f>
        <v>30000</v>
      </c>
    </row>
    <row r="226" spans="1:9" ht="18.75" customHeight="1" x14ac:dyDescent="0.2">
      <c r="A226" s="17"/>
      <c r="B226" s="58" t="s">
        <v>267</v>
      </c>
      <c r="C226" s="23">
        <v>992</v>
      </c>
      <c r="D226" s="22" t="s">
        <v>26</v>
      </c>
      <c r="E226" s="22" t="s">
        <v>27</v>
      </c>
      <c r="F226" s="25" t="s">
        <v>3</v>
      </c>
      <c r="G226" s="22"/>
      <c r="H226" s="22"/>
      <c r="I226" s="76">
        <f>I227+I228</f>
        <v>30000</v>
      </c>
    </row>
    <row r="227" spans="1:9" ht="20.25" hidden="1" customHeight="1" x14ac:dyDescent="0.2">
      <c r="A227" s="17"/>
      <c r="B227" s="23" t="s">
        <v>249</v>
      </c>
      <c r="C227" s="23">
        <v>992</v>
      </c>
      <c r="D227" s="22" t="s">
        <v>26</v>
      </c>
      <c r="E227" s="22" t="s">
        <v>27</v>
      </c>
      <c r="F227" s="25" t="s">
        <v>3</v>
      </c>
      <c r="G227" s="22" t="s">
        <v>248</v>
      </c>
      <c r="H227" s="22"/>
      <c r="I227" s="76">
        <f>53300+100000-100000-53300</f>
        <v>0</v>
      </c>
    </row>
    <row r="228" spans="1:9" ht="20.25" customHeight="1" x14ac:dyDescent="0.2">
      <c r="A228" s="17"/>
      <c r="B228" s="23" t="s">
        <v>69</v>
      </c>
      <c r="C228" s="23">
        <v>992</v>
      </c>
      <c r="D228" s="22" t="s">
        <v>26</v>
      </c>
      <c r="E228" s="22" t="s">
        <v>27</v>
      </c>
      <c r="F228" s="25" t="s">
        <v>3</v>
      </c>
      <c r="G228" s="22" t="s">
        <v>129</v>
      </c>
      <c r="H228" s="22"/>
      <c r="I228" s="76">
        <f>30000</f>
        <v>30000</v>
      </c>
    </row>
    <row r="229" spans="1:9" ht="33" customHeight="1" x14ac:dyDescent="0.2">
      <c r="A229" s="17"/>
      <c r="B229" s="23" t="s">
        <v>4</v>
      </c>
      <c r="C229" s="23">
        <v>992</v>
      </c>
      <c r="D229" s="22" t="s">
        <v>26</v>
      </c>
      <c r="E229" s="22" t="s">
        <v>27</v>
      </c>
      <c r="F229" s="25" t="s">
        <v>113</v>
      </c>
      <c r="G229" s="22"/>
      <c r="H229" s="22"/>
      <c r="I229" s="76">
        <f>I230</f>
        <v>50000</v>
      </c>
    </row>
    <row r="230" spans="1:9" ht="21.75" customHeight="1" x14ac:dyDescent="0.2">
      <c r="A230" s="17"/>
      <c r="B230" s="54" t="s">
        <v>187</v>
      </c>
      <c r="C230" s="23">
        <v>992</v>
      </c>
      <c r="D230" s="22" t="s">
        <v>26</v>
      </c>
      <c r="E230" s="22" t="s">
        <v>27</v>
      </c>
      <c r="F230" s="25" t="s">
        <v>114</v>
      </c>
      <c r="G230" s="22"/>
      <c r="H230" s="22"/>
      <c r="I230" s="76">
        <f>I231</f>
        <v>50000</v>
      </c>
    </row>
    <row r="231" spans="1:9" ht="24" customHeight="1" x14ac:dyDescent="0.2">
      <c r="A231" s="17"/>
      <c r="B231" s="23" t="s">
        <v>5</v>
      </c>
      <c r="C231" s="23">
        <v>992</v>
      </c>
      <c r="D231" s="22" t="s">
        <v>26</v>
      </c>
      <c r="E231" s="22" t="s">
        <v>27</v>
      </c>
      <c r="F231" s="25" t="s">
        <v>178</v>
      </c>
      <c r="G231" s="22"/>
      <c r="H231" s="22"/>
      <c r="I231" s="76">
        <f>I232</f>
        <v>50000</v>
      </c>
    </row>
    <row r="232" spans="1:9" ht="31.15" customHeight="1" x14ac:dyDescent="0.2">
      <c r="A232" s="17"/>
      <c r="B232" s="23" t="s">
        <v>6</v>
      </c>
      <c r="C232" s="23">
        <v>992</v>
      </c>
      <c r="D232" s="22" t="s">
        <v>26</v>
      </c>
      <c r="E232" s="22" t="s">
        <v>27</v>
      </c>
      <c r="F232" s="25" t="s">
        <v>7</v>
      </c>
      <c r="G232" s="22"/>
      <c r="H232" s="22"/>
      <c r="I232" s="76">
        <f>I233+I234</f>
        <v>50000</v>
      </c>
    </row>
    <row r="233" spans="1:9" ht="20.25" customHeight="1" x14ac:dyDescent="0.2">
      <c r="A233" s="17"/>
      <c r="B233" s="23" t="s">
        <v>69</v>
      </c>
      <c r="C233" s="23">
        <v>992</v>
      </c>
      <c r="D233" s="22" t="s">
        <v>26</v>
      </c>
      <c r="E233" s="22" t="s">
        <v>27</v>
      </c>
      <c r="F233" s="25" t="s">
        <v>7</v>
      </c>
      <c r="G233" s="22" t="s">
        <v>129</v>
      </c>
      <c r="H233" s="22"/>
      <c r="I233" s="76">
        <f>50000</f>
        <v>50000</v>
      </c>
    </row>
    <row r="234" spans="1:9" ht="20.25" hidden="1" customHeight="1" x14ac:dyDescent="0.2">
      <c r="A234" s="17"/>
      <c r="B234" s="23" t="s">
        <v>69</v>
      </c>
      <c r="C234" s="23">
        <v>992</v>
      </c>
      <c r="D234" s="22" t="s">
        <v>26</v>
      </c>
      <c r="E234" s="22" t="s">
        <v>27</v>
      </c>
      <c r="F234" s="25" t="s">
        <v>7</v>
      </c>
      <c r="G234" s="22" t="s">
        <v>129</v>
      </c>
      <c r="H234" s="22"/>
      <c r="I234" s="76">
        <v>0</v>
      </c>
    </row>
    <row r="235" spans="1:9" ht="19.899999999999999" customHeight="1" x14ac:dyDescent="0.2">
      <c r="A235" s="17"/>
      <c r="B235" s="31" t="s">
        <v>46</v>
      </c>
      <c r="C235" s="19">
        <v>992</v>
      </c>
      <c r="D235" s="20" t="s">
        <v>26</v>
      </c>
      <c r="E235" s="20" t="s">
        <v>29</v>
      </c>
      <c r="F235" s="20"/>
      <c r="G235" s="20"/>
      <c r="H235" s="20"/>
      <c r="I235" s="75">
        <f>I244+I261+I268</f>
        <v>12076057</v>
      </c>
    </row>
    <row r="236" spans="1:9" ht="19.899999999999999" hidden="1" customHeight="1" x14ac:dyDescent="0.2">
      <c r="A236" s="17"/>
      <c r="B236" s="23" t="s">
        <v>402</v>
      </c>
      <c r="C236" s="23">
        <v>992</v>
      </c>
      <c r="D236" s="22" t="s">
        <v>26</v>
      </c>
      <c r="E236" s="22" t="s">
        <v>29</v>
      </c>
      <c r="F236" s="22" t="s">
        <v>405</v>
      </c>
      <c r="G236" s="22"/>
      <c r="H236" s="22"/>
      <c r="I236" s="76">
        <f>I237</f>
        <v>0</v>
      </c>
    </row>
    <row r="237" spans="1:9" ht="19.899999999999999" hidden="1" customHeight="1" x14ac:dyDescent="0.2">
      <c r="A237" s="17"/>
      <c r="B237" s="23" t="s">
        <v>403</v>
      </c>
      <c r="C237" s="23">
        <v>992</v>
      </c>
      <c r="D237" s="22" t="s">
        <v>26</v>
      </c>
      <c r="E237" s="22" t="s">
        <v>29</v>
      </c>
      <c r="F237" s="22" t="s">
        <v>406</v>
      </c>
      <c r="G237" s="22"/>
      <c r="H237" s="22"/>
      <c r="I237" s="76">
        <f>I238</f>
        <v>0</v>
      </c>
    </row>
    <row r="238" spans="1:9" ht="19.899999999999999" hidden="1" customHeight="1" x14ac:dyDescent="0.2">
      <c r="A238" s="17"/>
      <c r="B238" s="14" t="s">
        <v>404</v>
      </c>
      <c r="C238" s="23">
        <v>992</v>
      </c>
      <c r="D238" s="22" t="s">
        <v>26</v>
      </c>
      <c r="E238" s="22" t="s">
        <v>29</v>
      </c>
      <c r="F238" s="22" t="s">
        <v>406</v>
      </c>
      <c r="G238" s="22" t="s">
        <v>407</v>
      </c>
      <c r="H238" s="22"/>
      <c r="I238" s="76">
        <v>0</v>
      </c>
    </row>
    <row r="239" spans="1:9" ht="39" hidden="1" customHeight="1" x14ac:dyDescent="0.2">
      <c r="A239" s="17"/>
      <c r="B239" s="23" t="s">
        <v>8</v>
      </c>
      <c r="C239" s="23">
        <v>992</v>
      </c>
      <c r="D239" s="22" t="s">
        <v>26</v>
      </c>
      <c r="E239" s="22" t="s">
        <v>29</v>
      </c>
      <c r="F239" s="25" t="s">
        <v>228</v>
      </c>
      <c r="G239" s="20"/>
      <c r="H239" s="20"/>
      <c r="I239" s="76">
        <f>I240</f>
        <v>0</v>
      </c>
    </row>
    <row r="240" spans="1:9" ht="39.75" hidden="1" customHeight="1" x14ac:dyDescent="0.2">
      <c r="A240" s="17"/>
      <c r="B240" s="23" t="s">
        <v>226</v>
      </c>
      <c r="C240" s="23">
        <v>992</v>
      </c>
      <c r="D240" s="22" t="s">
        <v>26</v>
      </c>
      <c r="E240" s="22" t="s">
        <v>29</v>
      </c>
      <c r="F240" s="25" t="s">
        <v>229</v>
      </c>
      <c r="G240" s="20"/>
      <c r="H240" s="20"/>
      <c r="I240" s="76">
        <f>I241</f>
        <v>0</v>
      </c>
    </row>
    <row r="241" spans="1:9" ht="35.25" hidden="1" customHeight="1" x14ac:dyDescent="0.2">
      <c r="A241" s="17"/>
      <c r="B241" s="23" t="s">
        <v>227</v>
      </c>
      <c r="C241" s="23">
        <v>992</v>
      </c>
      <c r="D241" s="22" t="s">
        <v>26</v>
      </c>
      <c r="E241" s="22" t="s">
        <v>29</v>
      </c>
      <c r="F241" s="25" t="s">
        <v>230</v>
      </c>
      <c r="G241" s="20"/>
      <c r="H241" s="20"/>
      <c r="I241" s="76">
        <f>I242+I243</f>
        <v>0</v>
      </c>
    </row>
    <row r="242" spans="1:9" ht="19.899999999999999" hidden="1" customHeight="1" x14ac:dyDescent="0.2">
      <c r="A242" s="17"/>
      <c r="B242" s="23" t="s">
        <v>69</v>
      </c>
      <c r="C242" s="23">
        <v>992</v>
      </c>
      <c r="D242" s="22" t="s">
        <v>26</v>
      </c>
      <c r="E242" s="22" t="s">
        <v>29</v>
      </c>
      <c r="F242" s="25" t="s">
        <v>230</v>
      </c>
      <c r="G242" s="22" t="s">
        <v>129</v>
      </c>
      <c r="H242" s="20"/>
      <c r="I242" s="76">
        <f>100000+20000-120000</f>
        <v>0</v>
      </c>
    </row>
    <row r="243" spans="1:9" ht="19.899999999999999" hidden="1" customHeight="1" x14ac:dyDescent="0.2">
      <c r="A243" s="17"/>
      <c r="B243" s="23" t="s">
        <v>394</v>
      </c>
      <c r="C243" s="23">
        <v>992</v>
      </c>
      <c r="D243" s="22" t="s">
        <v>26</v>
      </c>
      <c r="E243" s="22" t="s">
        <v>29</v>
      </c>
      <c r="F243" s="25" t="s">
        <v>230</v>
      </c>
      <c r="G243" s="22" t="s">
        <v>393</v>
      </c>
      <c r="H243" s="20"/>
      <c r="I243" s="76">
        <f>120000-120000</f>
        <v>0</v>
      </c>
    </row>
    <row r="244" spans="1:9" ht="39.75" customHeight="1" x14ac:dyDescent="0.2">
      <c r="A244" s="17"/>
      <c r="B244" s="14" t="s">
        <v>9</v>
      </c>
      <c r="C244" s="23">
        <v>992</v>
      </c>
      <c r="D244" s="22" t="s">
        <v>26</v>
      </c>
      <c r="E244" s="22" t="s">
        <v>29</v>
      </c>
      <c r="F244" s="25" t="s">
        <v>10</v>
      </c>
      <c r="G244" s="22"/>
      <c r="H244" s="22"/>
      <c r="I244" s="76">
        <f>I245+I249+I257</f>
        <v>12056057</v>
      </c>
    </row>
    <row r="245" spans="1:9" ht="39.75" customHeight="1" x14ac:dyDescent="0.2">
      <c r="A245" s="17"/>
      <c r="B245" s="88" t="s">
        <v>434</v>
      </c>
      <c r="C245" s="23">
        <v>992</v>
      </c>
      <c r="D245" s="22" t="s">
        <v>26</v>
      </c>
      <c r="E245" s="22" t="s">
        <v>29</v>
      </c>
      <c r="F245" s="25" t="s">
        <v>115</v>
      </c>
      <c r="G245" s="22"/>
      <c r="H245" s="22"/>
      <c r="I245" s="76">
        <f>I246</f>
        <v>11057600</v>
      </c>
    </row>
    <row r="246" spans="1:9" ht="32.450000000000003" customHeight="1" x14ac:dyDescent="0.2">
      <c r="A246" s="17"/>
      <c r="B246" s="59" t="s">
        <v>435</v>
      </c>
      <c r="C246" s="23">
        <v>992</v>
      </c>
      <c r="D246" s="22" t="s">
        <v>26</v>
      </c>
      <c r="E246" s="22" t="s">
        <v>29</v>
      </c>
      <c r="F246" s="22" t="s">
        <v>182</v>
      </c>
      <c r="G246" s="22"/>
      <c r="H246" s="22"/>
      <c r="I246" s="76">
        <f>I247</f>
        <v>11057600</v>
      </c>
    </row>
    <row r="247" spans="1:9" ht="23.45" customHeight="1" x14ac:dyDescent="0.2">
      <c r="A247" s="17"/>
      <c r="B247" s="59" t="s">
        <v>77</v>
      </c>
      <c r="C247" s="23">
        <v>992</v>
      </c>
      <c r="D247" s="22" t="s">
        <v>26</v>
      </c>
      <c r="E247" s="22" t="s">
        <v>29</v>
      </c>
      <c r="F247" s="22" t="s">
        <v>436</v>
      </c>
      <c r="G247" s="22"/>
      <c r="H247" s="22"/>
      <c r="I247" s="76">
        <f>I248</f>
        <v>11057600</v>
      </c>
    </row>
    <row r="248" spans="1:9" ht="22.9" customHeight="1" x14ac:dyDescent="0.2">
      <c r="A248" s="17"/>
      <c r="B248" s="54" t="s">
        <v>79</v>
      </c>
      <c r="C248" s="23">
        <v>992</v>
      </c>
      <c r="D248" s="22" t="s">
        <v>26</v>
      </c>
      <c r="E248" s="22" t="s">
        <v>29</v>
      </c>
      <c r="F248" s="22" t="s">
        <v>436</v>
      </c>
      <c r="G248" s="22" t="s">
        <v>193</v>
      </c>
      <c r="H248" s="22"/>
      <c r="I248" s="76">
        <f>11057600</f>
        <v>11057600</v>
      </c>
    </row>
    <row r="249" spans="1:9" ht="33.75" customHeight="1" x14ac:dyDescent="0.2">
      <c r="A249" s="17"/>
      <c r="B249" s="84" t="s">
        <v>437</v>
      </c>
      <c r="C249" s="23">
        <v>992</v>
      </c>
      <c r="D249" s="22" t="s">
        <v>26</v>
      </c>
      <c r="E249" s="22" t="s">
        <v>29</v>
      </c>
      <c r="F249" s="25" t="s">
        <v>12</v>
      </c>
      <c r="G249" s="22"/>
      <c r="H249" s="22"/>
      <c r="I249" s="76">
        <f>I250+I255</f>
        <v>898457</v>
      </c>
    </row>
    <row r="250" spans="1:9" ht="33.75" customHeight="1" x14ac:dyDescent="0.2">
      <c r="A250" s="17"/>
      <c r="B250" s="84" t="s">
        <v>188</v>
      </c>
      <c r="C250" s="23">
        <v>992</v>
      </c>
      <c r="D250" s="22" t="s">
        <v>26</v>
      </c>
      <c r="E250" s="22" t="s">
        <v>29</v>
      </c>
      <c r="F250" s="25" t="s">
        <v>13</v>
      </c>
      <c r="G250" s="22"/>
      <c r="H250" s="22"/>
      <c r="I250" s="76">
        <f>I251+I253</f>
        <v>898457</v>
      </c>
    </row>
    <row r="251" spans="1:9" ht="18" customHeight="1" x14ac:dyDescent="0.2">
      <c r="A251" s="17"/>
      <c r="B251" s="29" t="s">
        <v>94</v>
      </c>
      <c r="C251" s="23">
        <v>992</v>
      </c>
      <c r="D251" s="22" t="s">
        <v>26</v>
      </c>
      <c r="E251" s="22" t="s">
        <v>29</v>
      </c>
      <c r="F251" s="25" t="s">
        <v>438</v>
      </c>
      <c r="G251" s="22"/>
      <c r="H251" s="22"/>
      <c r="I251" s="76">
        <f>I252</f>
        <v>898457</v>
      </c>
    </row>
    <row r="252" spans="1:9" ht="19.899999999999999" customHeight="1" x14ac:dyDescent="0.2">
      <c r="A252" s="17"/>
      <c r="B252" s="23" t="s">
        <v>69</v>
      </c>
      <c r="C252" s="23">
        <v>992</v>
      </c>
      <c r="D252" s="22" t="s">
        <v>26</v>
      </c>
      <c r="E252" s="22" t="s">
        <v>29</v>
      </c>
      <c r="F252" s="25" t="s">
        <v>438</v>
      </c>
      <c r="G252" s="22" t="s">
        <v>129</v>
      </c>
      <c r="H252" s="22"/>
      <c r="I252" s="76">
        <f>898457</f>
        <v>898457</v>
      </c>
    </row>
    <row r="253" spans="1:9" ht="19.899999999999999" hidden="1" customHeight="1" x14ac:dyDescent="0.2">
      <c r="A253" s="17"/>
      <c r="B253" s="23" t="s">
        <v>395</v>
      </c>
      <c r="C253" s="23">
        <v>992</v>
      </c>
      <c r="D253" s="22" t="s">
        <v>26</v>
      </c>
      <c r="E253" s="22" t="s">
        <v>29</v>
      </c>
      <c r="F253" s="22" t="s">
        <v>396</v>
      </c>
      <c r="G253" s="22"/>
      <c r="H253" s="22"/>
      <c r="I253" s="76">
        <f>I254</f>
        <v>0</v>
      </c>
    </row>
    <row r="254" spans="1:9" ht="19.899999999999999" hidden="1" customHeight="1" x14ac:dyDescent="0.2">
      <c r="A254" s="17"/>
      <c r="B254" s="23" t="s">
        <v>69</v>
      </c>
      <c r="C254" s="23">
        <v>992</v>
      </c>
      <c r="D254" s="22" t="s">
        <v>26</v>
      </c>
      <c r="E254" s="22" t="s">
        <v>29</v>
      </c>
      <c r="F254" s="22" t="s">
        <v>396</v>
      </c>
      <c r="G254" s="22" t="s">
        <v>129</v>
      </c>
      <c r="H254" s="22"/>
      <c r="I254" s="76">
        <v>0</v>
      </c>
    </row>
    <row r="255" spans="1:9" ht="19.899999999999999" hidden="1" customHeight="1" x14ac:dyDescent="0.2">
      <c r="A255" s="17"/>
      <c r="B255" s="23" t="s">
        <v>454</v>
      </c>
      <c r="C255" s="23">
        <v>992</v>
      </c>
      <c r="D255" s="22" t="s">
        <v>26</v>
      </c>
      <c r="E255" s="22" t="s">
        <v>29</v>
      </c>
      <c r="F255" s="22" t="s">
        <v>455</v>
      </c>
      <c r="G255" s="22"/>
      <c r="H255" s="22"/>
      <c r="I255" s="76">
        <f>300000-100000-200000</f>
        <v>0</v>
      </c>
    </row>
    <row r="256" spans="1:9" ht="19.899999999999999" hidden="1" customHeight="1" x14ac:dyDescent="0.2">
      <c r="A256" s="17"/>
      <c r="B256" s="23" t="s">
        <v>69</v>
      </c>
      <c r="C256" s="23">
        <v>992</v>
      </c>
      <c r="D256" s="22" t="s">
        <v>26</v>
      </c>
      <c r="E256" s="22" t="s">
        <v>29</v>
      </c>
      <c r="F256" s="22" t="s">
        <v>455</v>
      </c>
      <c r="G256" s="22" t="s">
        <v>129</v>
      </c>
      <c r="H256" s="22"/>
      <c r="I256" s="76">
        <f>300000-100000-200000</f>
        <v>0</v>
      </c>
    </row>
    <row r="257" spans="1:9" ht="21" customHeight="1" x14ac:dyDescent="0.2">
      <c r="A257" s="17"/>
      <c r="B257" s="14" t="s">
        <v>11</v>
      </c>
      <c r="C257" s="23">
        <v>992</v>
      </c>
      <c r="D257" s="22" t="s">
        <v>26</v>
      </c>
      <c r="E257" s="22" t="s">
        <v>29</v>
      </c>
      <c r="F257" s="25" t="s">
        <v>439</v>
      </c>
      <c r="G257" s="20"/>
      <c r="H257" s="20"/>
      <c r="I257" s="76">
        <f>I258</f>
        <v>100000</v>
      </c>
    </row>
    <row r="258" spans="1:9" ht="23.25" customHeight="1" x14ac:dyDescent="0.2">
      <c r="A258" s="17"/>
      <c r="B258" s="29" t="s">
        <v>173</v>
      </c>
      <c r="C258" s="23">
        <v>992</v>
      </c>
      <c r="D258" s="22" t="s">
        <v>26</v>
      </c>
      <c r="E258" s="22" t="s">
        <v>29</v>
      </c>
      <c r="F258" s="25" t="s">
        <v>440</v>
      </c>
      <c r="G258" s="22"/>
      <c r="H258" s="22"/>
      <c r="I258" s="76">
        <f>I259</f>
        <v>100000</v>
      </c>
    </row>
    <row r="259" spans="1:9" ht="19.5" customHeight="1" x14ac:dyDescent="0.2">
      <c r="A259" s="17"/>
      <c r="B259" s="10" t="s">
        <v>14</v>
      </c>
      <c r="C259" s="23">
        <v>992</v>
      </c>
      <c r="D259" s="22" t="s">
        <v>26</v>
      </c>
      <c r="E259" s="22" t="s">
        <v>29</v>
      </c>
      <c r="F259" s="25" t="s">
        <v>441</v>
      </c>
      <c r="G259" s="22"/>
      <c r="H259" s="22"/>
      <c r="I259" s="76">
        <f>I260</f>
        <v>100000</v>
      </c>
    </row>
    <row r="260" spans="1:9" x14ac:dyDescent="0.2">
      <c r="A260" s="17"/>
      <c r="B260" s="23" t="s">
        <v>69</v>
      </c>
      <c r="C260" s="23">
        <v>992</v>
      </c>
      <c r="D260" s="22" t="s">
        <v>26</v>
      </c>
      <c r="E260" s="22" t="s">
        <v>29</v>
      </c>
      <c r="F260" s="25" t="s">
        <v>441</v>
      </c>
      <c r="G260" s="22" t="s">
        <v>129</v>
      </c>
      <c r="H260" s="22"/>
      <c r="I260" s="76">
        <f>100000</f>
        <v>100000</v>
      </c>
    </row>
    <row r="261" spans="1:9" ht="37.15" hidden="1" customHeight="1" x14ac:dyDescent="0.2">
      <c r="A261" s="17"/>
      <c r="B261" s="89" t="s">
        <v>442</v>
      </c>
      <c r="C261" s="23">
        <v>992</v>
      </c>
      <c r="D261" s="22" t="s">
        <v>26</v>
      </c>
      <c r="E261" s="22" t="s">
        <v>29</v>
      </c>
      <c r="F261" s="90" t="s">
        <v>228</v>
      </c>
      <c r="G261" s="22"/>
      <c r="H261" s="22"/>
      <c r="I261" s="76">
        <f>I262</f>
        <v>0</v>
      </c>
    </row>
    <row r="262" spans="1:9" ht="33" hidden="1" customHeight="1" x14ac:dyDescent="0.2">
      <c r="A262" s="17"/>
      <c r="B262" s="23" t="s">
        <v>226</v>
      </c>
      <c r="C262" s="23">
        <v>992</v>
      </c>
      <c r="D262" s="22" t="s">
        <v>26</v>
      </c>
      <c r="E262" s="22" t="s">
        <v>29</v>
      </c>
      <c r="F262" s="91" t="s">
        <v>229</v>
      </c>
      <c r="G262" s="22"/>
      <c r="H262" s="22"/>
      <c r="I262" s="76">
        <f>I263</f>
        <v>0</v>
      </c>
    </row>
    <row r="263" spans="1:9" ht="35.450000000000003" hidden="1" customHeight="1" x14ac:dyDescent="0.2">
      <c r="A263" s="17"/>
      <c r="B263" s="23" t="s">
        <v>227</v>
      </c>
      <c r="C263" s="23">
        <v>992</v>
      </c>
      <c r="D263" s="22" t="s">
        <v>26</v>
      </c>
      <c r="E263" s="22" t="s">
        <v>29</v>
      </c>
      <c r="F263" s="91" t="s">
        <v>230</v>
      </c>
      <c r="G263" s="22"/>
      <c r="H263" s="22"/>
      <c r="I263" s="76">
        <f>I264</f>
        <v>0</v>
      </c>
    </row>
    <row r="264" spans="1:9" ht="21" hidden="1" customHeight="1" x14ac:dyDescent="0.2">
      <c r="A264" s="17"/>
      <c r="B264" s="23" t="s">
        <v>69</v>
      </c>
      <c r="C264" s="23">
        <v>992</v>
      </c>
      <c r="D264" s="22" t="s">
        <v>26</v>
      </c>
      <c r="E264" s="22" t="s">
        <v>29</v>
      </c>
      <c r="F264" s="93" t="s">
        <v>230</v>
      </c>
      <c r="G264" s="22" t="s">
        <v>129</v>
      </c>
      <c r="H264" s="22"/>
      <c r="I264" s="76">
        <f>50000-50000</f>
        <v>0</v>
      </c>
    </row>
    <row r="265" spans="1:9" ht="33.6" customHeight="1" x14ac:dyDescent="0.2">
      <c r="A265" s="17"/>
      <c r="B265" s="19" t="s">
        <v>482</v>
      </c>
      <c r="C265" s="19">
        <v>992</v>
      </c>
      <c r="D265" s="20" t="s">
        <v>26</v>
      </c>
      <c r="E265" s="20" t="s">
        <v>29</v>
      </c>
      <c r="F265" s="95" t="s">
        <v>228</v>
      </c>
      <c r="G265" s="20"/>
      <c r="H265" s="20"/>
      <c r="I265" s="75">
        <f>I266</f>
        <v>20000</v>
      </c>
    </row>
    <row r="266" spans="1:9" ht="33" customHeight="1" x14ac:dyDescent="0.2">
      <c r="A266" s="17"/>
      <c r="B266" s="23" t="s">
        <v>226</v>
      </c>
      <c r="C266" s="23">
        <v>992</v>
      </c>
      <c r="D266" s="22" t="s">
        <v>26</v>
      </c>
      <c r="E266" s="22" t="s">
        <v>29</v>
      </c>
      <c r="F266" s="94" t="s">
        <v>229</v>
      </c>
      <c r="G266" s="22"/>
      <c r="H266" s="22"/>
      <c r="I266" s="76">
        <f>I267</f>
        <v>20000</v>
      </c>
    </row>
    <row r="267" spans="1:9" ht="31.9" customHeight="1" x14ac:dyDescent="0.2">
      <c r="A267" s="17"/>
      <c r="B267" s="23" t="s">
        <v>227</v>
      </c>
      <c r="C267" s="23">
        <v>992</v>
      </c>
      <c r="D267" s="22" t="s">
        <v>26</v>
      </c>
      <c r="E267" s="22" t="s">
        <v>29</v>
      </c>
      <c r="F267" s="94" t="s">
        <v>230</v>
      </c>
      <c r="G267" s="22"/>
      <c r="H267" s="22"/>
      <c r="I267" s="76">
        <f>I268</f>
        <v>20000</v>
      </c>
    </row>
    <row r="268" spans="1:9" ht="21" customHeight="1" x14ac:dyDescent="0.2">
      <c r="A268" s="17"/>
      <c r="B268" s="23" t="s">
        <v>69</v>
      </c>
      <c r="C268" s="23">
        <v>992</v>
      </c>
      <c r="D268" s="22" t="s">
        <v>26</v>
      </c>
      <c r="E268" s="22" t="s">
        <v>29</v>
      </c>
      <c r="F268" s="94" t="s">
        <v>230</v>
      </c>
      <c r="G268" s="22" t="s">
        <v>129</v>
      </c>
      <c r="H268" s="22"/>
      <c r="I268" s="76">
        <f>20000</f>
        <v>20000</v>
      </c>
    </row>
    <row r="269" spans="1:9" ht="21" customHeight="1" x14ac:dyDescent="0.2">
      <c r="A269" s="17"/>
      <c r="B269" s="19" t="s">
        <v>463</v>
      </c>
      <c r="C269" s="19">
        <v>992</v>
      </c>
      <c r="D269" s="20" t="s">
        <v>26</v>
      </c>
      <c r="E269" s="20" t="s">
        <v>26</v>
      </c>
      <c r="F269" s="95"/>
      <c r="G269" s="20"/>
      <c r="H269" s="20"/>
      <c r="I269" s="75">
        <f>I273</f>
        <v>126800</v>
      </c>
    </row>
    <row r="270" spans="1:9" ht="54" customHeight="1" x14ac:dyDescent="0.2">
      <c r="A270" s="17"/>
      <c r="B270" s="23" t="s">
        <v>467</v>
      </c>
      <c r="C270" s="23">
        <v>992</v>
      </c>
      <c r="D270" s="22" t="s">
        <v>26</v>
      </c>
      <c r="E270" s="22" t="s">
        <v>26</v>
      </c>
      <c r="F270" s="94" t="s">
        <v>464</v>
      </c>
      <c r="G270" s="22"/>
      <c r="H270" s="22"/>
      <c r="I270" s="76">
        <f>I271</f>
        <v>126800</v>
      </c>
    </row>
    <row r="271" spans="1:9" ht="55.9" customHeight="1" x14ac:dyDescent="0.2">
      <c r="A271" s="17"/>
      <c r="B271" s="23" t="s">
        <v>468</v>
      </c>
      <c r="C271" s="23">
        <v>992</v>
      </c>
      <c r="D271" s="22" t="s">
        <v>26</v>
      </c>
      <c r="E271" s="22" t="s">
        <v>26</v>
      </c>
      <c r="F271" s="94" t="s">
        <v>465</v>
      </c>
      <c r="G271" s="22"/>
      <c r="H271" s="22"/>
      <c r="I271" s="76">
        <f>I272</f>
        <v>126800</v>
      </c>
    </row>
    <row r="272" spans="1:9" ht="32.450000000000003" customHeight="1" x14ac:dyDescent="0.2">
      <c r="A272" s="17"/>
      <c r="B272" s="23" t="s">
        <v>469</v>
      </c>
      <c r="C272" s="23">
        <v>992</v>
      </c>
      <c r="D272" s="22" t="s">
        <v>26</v>
      </c>
      <c r="E272" s="22" t="s">
        <v>26</v>
      </c>
      <c r="F272" s="94" t="s">
        <v>466</v>
      </c>
      <c r="G272" s="22"/>
      <c r="H272" s="22"/>
      <c r="I272" s="76">
        <f>I273</f>
        <v>126800</v>
      </c>
    </row>
    <row r="273" spans="1:9" ht="21" customHeight="1" x14ac:dyDescent="0.2">
      <c r="A273" s="17"/>
      <c r="B273" s="23" t="s">
        <v>55</v>
      </c>
      <c r="C273" s="23">
        <v>992</v>
      </c>
      <c r="D273" s="22" t="s">
        <v>26</v>
      </c>
      <c r="E273" s="22" t="s">
        <v>26</v>
      </c>
      <c r="F273" s="94" t="s">
        <v>466</v>
      </c>
      <c r="G273" s="22" t="s">
        <v>138</v>
      </c>
      <c r="H273" s="22"/>
      <c r="I273" s="76">
        <f>126800</f>
        <v>126800</v>
      </c>
    </row>
    <row r="274" spans="1:9" ht="21.75" customHeight="1" x14ac:dyDescent="0.2">
      <c r="A274" s="21"/>
      <c r="B274" s="19" t="s">
        <v>24</v>
      </c>
      <c r="C274" s="19">
        <v>992</v>
      </c>
      <c r="D274" s="20" t="s">
        <v>28</v>
      </c>
      <c r="E274" s="20"/>
      <c r="F274" s="20"/>
      <c r="G274" s="20"/>
      <c r="H274" s="20"/>
      <c r="I274" s="75">
        <f>I275+I281</f>
        <v>30000</v>
      </c>
    </row>
    <row r="275" spans="1:9" ht="21.75" customHeight="1" x14ac:dyDescent="0.25">
      <c r="A275" s="21"/>
      <c r="B275" s="78" t="s">
        <v>278</v>
      </c>
      <c r="C275" s="23">
        <v>992</v>
      </c>
      <c r="D275" s="22" t="s">
        <v>28</v>
      </c>
      <c r="E275" s="22" t="s">
        <v>26</v>
      </c>
      <c r="F275" s="20"/>
      <c r="G275" s="20"/>
      <c r="H275" s="20"/>
      <c r="I275" s="76">
        <f>I276</f>
        <v>30000</v>
      </c>
    </row>
    <row r="276" spans="1:9" ht="20.25" customHeight="1" x14ac:dyDescent="0.2">
      <c r="A276" s="21"/>
      <c r="B276" s="80" t="s">
        <v>15</v>
      </c>
      <c r="C276" s="23">
        <v>992</v>
      </c>
      <c r="D276" s="22" t="s">
        <v>28</v>
      </c>
      <c r="E276" s="22" t="s">
        <v>26</v>
      </c>
      <c r="F276" s="32" t="s">
        <v>116</v>
      </c>
      <c r="G276" s="22"/>
      <c r="H276" s="20"/>
      <c r="I276" s="76">
        <f>I277</f>
        <v>30000</v>
      </c>
    </row>
    <row r="277" spans="1:9" ht="21.75" customHeight="1" x14ac:dyDescent="0.2">
      <c r="A277" s="21"/>
      <c r="B277" s="58" t="s">
        <v>165</v>
      </c>
      <c r="C277" s="23">
        <v>992</v>
      </c>
      <c r="D277" s="22" t="s">
        <v>28</v>
      </c>
      <c r="E277" s="22" t="s">
        <v>26</v>
      </c>
      <c r="F277" s="32" t="s">
        <v>117</v>
      </c>
      <c r="G277" s="22"/>
      <c r="H277" s="20"/>
      <c r="I277" s="76">
        <f>I278</f>
        <v>30000</v>
      </c>
    </row>
    <row r="278" spans="1:9" ht="21.75" customHeight="1" x14ac:dyDescent="0.2">
      <c r="A278" s="21"/>
      <c r="B278" s="58" t="s">
        <v>91</v>
      </c>
      <c r="C278" s="23">
        <v>992</v>
      </c>
      <c r="D278" s="22" t="s">
        <v>28</v>
      </c>
      <c r="E278" s="22" t="s">
        <v>26</v>
      </c>
      <c r="F278" s="32" t="s">
        <v>184</v>
      </c>
      <c r="G278" s="22"/>
      <c r="H278" s="20"/>
      <c r="I278" s="76">
        <f>I279</f>
        <v>30000</v>
      </c>
    </row>
    <row r="279" spans="1:9" ht="36" customHeight="1" x14ac:dyDescent="0.2">
      <c r="A279" s="21"/>
      <c r="B279" s="58" t="s">
        <v>16</v>
      </c>
      <c r="C279" s="23">
        <v>992</v>
      </c>
      <c r="D279" s="22" t="s">
        <v>28</v>
      </c>
      <c r="E279" s="22" t="s">
        <v>26</v>
      </c>
      <c r="F279" s="32" t="s">
        <v>17</v>
      </c>
      <c r="G279" s="22"/>
      <c r="H279" s="20"/>
      <c r="I279" s="76">
        <f>I280</f>
        <v>30000</v>
      </c>
    </row>
    <row r="280" spans="1:9" ht="18" customHeight="1" x14ac:dyDescent="0.2">
      <c r="A280" s="21"/>
      <c r="B280" s="54" t="s">
        <v>69</v>
      </c>
      <c r="C280" s="23">
        <v>992</v>
      </c>
      <c r="D280" s="22" t="s">
        <v>28</v>
      </c>
      <c r="E280" s="22" t="s">
        <v>26</v>
      </c>
      <c r="F280" s="32" t="s">
        <v>17</v>
      </c>
      <c r="G280" s="22" t="s">
        <v>129</v>
      </c>
      <c r="H280" s="20"/>
      <c r="I280" s="76">
        <f>30000</f>
        <v>30000</v>
      </c>
    </row>
    <row r="281" spans="1:9" ht="20.25" hidden="1" customHeight="1" x14ac:dyDescent="0.2">
      <c r="A281" s="17"/>
      <c r="B281" s="19" t="s">
        <v>39</v>
      </c>
      <c r="C281" s="19">
        <v>992</v>
      </c>
      <c r="D281" s="20" t="s">
        <v>28</v>
      </c>
      <c r="E281" s="20" t="s">
        <v>28</v>
      </c>
      <c r="F281" s="20"/>
      <c r="G281" s="22"/>
      <c r="H281" s="22"/>
      <c r="I281" s="76">
        <f>I282</f>
        <v>0</v>
      </c>
    </row>
    <row r="282" spans="1:9" ht="20.25" hidden="1" customHeight="1" x14ac:dyDescent="0.2">
      <c r="A282" s="17"/>
      <c r="B282" s="14" t="s">
        <v>18</v>
      </c>
      <c r="C282" s="23">
        <v>992</v>
      </c>
      <c r="D282" s="22" t="s">
        <v>28</v>
      </c>
      <c r="E282" s="22" t="s">
        <v>28</v>
      </c>
      <c r="F282" s="25">
        <v>6500000000</v>
      </c>
      <c r="G282" s="22"/>
      <c r="H282" s="22"/>
      <c r="I282" s="76">
        <f>I283</f>
        <v>0</v>
      </c>
    </row>
    <row r="283" spans="1:9" ht="21" hidden="1" customHeight="1" x14ac:dyDescent="0.2">
      <c r="A283" s="17"/>
      <c r="B283" s="30" t="s">
        <v>189</v>
      </c>
      <c r="C283" s="23">
        <v>992</v>
      </c>
      <c r="D283" s="22" t="s">
        <v>28</v>
      </c>
      <c r="E283" s="22" t="s">
        <v>28</v>
      </c>
      <c r="F283" s="25" t="s">
        <v>118</v>
      </c>
      <c r="G283" s="22"/>
      <c r="H283" s="22"/>
      <c r="I283" s="76">
        <f>I284</f>
        <v>0</v>
      </c>
    </row>
    <row r="284" spans="1:9" ht="17.25" hidden="1" customHeight="1" x14ac:dyDescent="0.2">
      <c r="A284" s="17"/>
      <c r="B284" s="29" t="s">
        <v>190</v>
      </c>
      <c r="C284" s="23">
        <v>992</v>
      </c>
      <c r="D284" s="22" t="s">
        <v>28</v>
      </c>
      <c r="E284" s="22" t="s">
        <v>28</v>
      </c>
      <c r="F284" s="25" t="s">
        <v>191</v>
      </c>
      <c r="G284" s="22"/>
      <c r="H284" s="22"/>
      <c r="I284" s="76">
        <f>I285</f>
        <v>0</v>
      </c>
    </row>
    <row r="285" spans="1:9" ht="23.25" hidden="1" customHeight="1" x14ac:dyDescent="0.2">
      <c r="A285" s="17"/>
      <c r="B285" s="23" t="s">
        <v>19</v>
      </c>
      <c r="C285" s="23">
        <v>992</v>
      </c>
      <c r="D285" s="22" t="s">
        <v>28</v>
      </c>
      <c r="E285" s="22" t="s">
        <v>28</v>
      </c>
      <c r="F285" s="25" t="s">
        <v>20</v>
      </c>
      <c r="G285" s="22"/>
      <c r="H285" s="22"/>
      <c r="I285" s="76">
        <f>I286+I287</f>
        <v>0</v>
      </c>
    </row>
    <row r="286" spans="1:9" ht="22.5" hidden="1" customHeight="1" x14ac:dyDescent="0.2">
      <c r="A286" s="17"/>
      <c r="B286" s="23" t="s">
        <v>69</v>
      </c>
      <c r="C286" s="23">
        <v>992</v>
      </c>
      <c r="D286" s="22" t="s">
        <v>28</v>
      </c>
      <c r="E286" s="22" t="s">
        <v>28</v>
      </c>
      <c r="F286" s="25" t="s">
        <v>20</v>
      </c>
      <c r="G286" s="22" t="s">
        <v>129</v>
      </c>
      <c r="H286" s="22"/>
      <c r="I286" s="76">
        <f>10000-10000</f>
        <v>0</v>
      </c>
    </row>
    <row r="287" spans="1:9" ht="24.75" hidden="1" customHeight="1" x14ac:dyDescent="0.2">
      <c r="A287" s="17"/>
      <c r="B287" s="23" t="s">
        <v>69</v>
      </c>
      <c r="C287" s="23">
        <v>992</v>
      </c>
      <c r="D287" s="22" t="s">
        <v>28</v>
      </c>
      <c r="E287" s="22" t="s">
        <v>28</v>
      </c>
      <c r="F287" s="25" t="s">
        <v>192</v>
      </c>
      <c r="G287" s="22" t="s">
        <v>129</v>
      </c>
      <c r="H287" s="22"/>
      <c r="I287" s="76">
        <v>0</v>
      </c>
    </row>
    <row r="288" spans="1:9" x14ac:dyDescent="0.2">
      <c r="A288" s="21"/>
      <c r="B288" s="26" t="s">
        <v>66</v>
      </c>
      <c r="C288" s="19">
        <v>992</v>
      </c>
      <c r="D288" s="20" t="s">
        <v>30</v>
      </c>
      <c r="E288" s="20"/>
      <c r="F288" s="20"/>
      <c r="G288" s="20"/>
      <c r="H288" s="20"/>
      <c r="I288" s="75">
        <f>I289</f>
        <v>14549100</v>
      </c>
    </row>
    <row r="289" spans="1:12" ht="19.5" customHeight="1" x14ac:dyDescent="0.2">
      <c r="A289" s="17"/>
      <c r="B289" s="29" t="s">
        <v>38</v>
      </c>
      <c r="C289" s="23">
        <v>992</v>
      </c>
      <c r="D289" s="22" t="s">
        <v>30</v>
      </c>
      <c r="E289" s="22" t="s">
        <v>25</v>
      </c>
      <c r="F289" s="22"/>
      <c r="G289" s="22"/>
      <c r="H289" s="22"/>
      <c r="I289" s="76">
        <f>I290+I309+I314+I319</f>
        <v>14549100</v>
      </c>
    </row>
    <row r="290" spans="1:12" ht="21.75" customHeight="1" x14ac:dyDescent="0.2">
      <c r="A290" s="17"/>
      <c r="B290" s="14" t="s">
        <v>345</v>
      </c>
      <c r="C290" s="23">
        <v>992</v>
      </c>
      <c r="D290" s="22" t="s">
        <v>30</v>
      </c>
      <c r="E290" s="22" t="s">
        <v>25</v>
      </c>
      <c r="F290" s="22" t="s">
        <v>224</v>
      </c>
      <c r="G290" s="22"/>
      <c r="H290" s="22"/>
      <c r="I290" s="76">
        <f>I291+I296+I301</f>
        <v>14369100</v>
      </c>
    </row>
    <row r="291" spans="1:12" ht="18" customHeight="1" x14ac:dyDescent="0.2">
      <c r="A291" s="17"/>
      <c r="B291" s="14" t="s">
        <v>348</v>
      </c>
      <c r="C291" s="23">
        <v>992</v>
      </c>
      <c r="D291" s="22" t="s">
        <v>30</v>
      </c>
      <c r="E291" s="22" t="s">
        <v>25</v>
      </c>
      <c r="F291" s="22" t="s">
        <v>346</v>
      </c>
      <c r="G291" s="22"/>
      <c r="H291" s="22"/>
      <c r="I291" s="76">
        <f>I292</f>
        <v>10218300</v>
      </c>
    </row>
    <row r="292" spans="1:12" ht="19.5" customHeight="1" x14ac:dyDescent="0.2">
      <c r="A292" s="17"/>
      <c r="B292" s="14" t="s">
        <v>194</v>
      </c>
      <c r="C292" s="23">
        <v>992</v>
      </c>
      <c r="D292" s="22" t="s">
        <v>30</v>
      </c>
      <c r="E292" s="22" t="s">
        <v>25</v>
      </c>
      <c r="F292" s="22" t="s">
        <v>347</v>
      </c>
      <c r="G292" s="22"/>
      <c r="H292" s="22"/>
      <c r="I292" s="76">
        <f>I293</f>
        <v>10218300</v>
      </c>
    </row>
    <row r="293" spans="1:12" ht="33.75" customHeight="1" x14ac:dyDescent="0.2">
      <c r="A293" s="17"/>
      <c r="B293" s="14" t="s">
        <v>351</v>
      </c>
      <c r="C293" s="23">
        <v>992</v>
      </c>
      <c r="D293" s="22" t="s">
        <v>30</v>
      </c>
      <c r="E293" s="22" t="s">
        <v>25</v>
      </c>
      <c r="F293" s="22" t="s">
        <v>452</v>
      </c>
      <c r="G293" s="22"/>
      <c r="H293" s="22"/>
      <c r="I293" s="76">
        <f>I294+I295</f>
        <v>10218300</v>
      </c>
    </row>
    <row r="294" spans="1:12" ht="21" customHeight="1" x14ac:dyDescent="0.2">
      <c r="A294" s="17"/>
      <c r="B294" s="23" t="s">
        <v>21</v>
      </c>
      <c r="C294" s="23">
        <v>992</v>
      </c>
      <c r="D294" s="22" t="s">
        <v>30</v>
      </c>
      <c r="E294" s="22" t="s">
        <v>25</v>
      </c>
      <c r="F294" s="22" t="s">
        <v>452</v>
      </c>
      <c r="G294" s="22" t="s">
        <v>193</v>
      </c>
      <c r="H294" s="22"/>
      <c r="I294" s="76">
        <f>10218300</f>
        <v>10218300</v>
      </c>
    </row>
    <row r="295" spans="1:12" ht="21" hidden="1" customHeight="1" x14ac:dyDescent="0.2">
      <c r="A295" s="17"/>
      <c r="B295" s="23" t="s">
        <v>262</v>
      </c>
      <c r="C295" s="23">
        <v>992</v>
      </c>
      <c r="D295" s="22" t="s">
        <v>30</v>
      </c>
      <c r="E295" s="22" t="s">
        <v>25</v>
      </c>
      <c r="F295" s="22" t="s">
        <v>263</v>
      </c>
      <c r="G295" s="22" t="s">
        <v>193</v>
      </c>
      <c r="H295" s="22"/>
      <c r="I295" s="76">
        <v>0</v>
      </c>
    </row>
    <row r="296" spans="1:12" ht="34.15" customHeight="1" x14ac:dyDescent="0.2">
      <c r="A296" s="17"/>
      <c r="B296" s="23" t="s">
        <v>352</v>
      </c>
      <c r="C296" s="23">
        <v>992</v>
      </c>
      <c r="D296" s="22" t="s">
        <v>30</v>
      </c>
      <c r="E296" s="22" t="s">
        <v>25</v>
      </c>
      <c r="F296" s="22" t="s">
        <v>349</v>
      </c>
      <c r="G296" s="22"/>
      <c r="H296" s="22"/>
      <c r="I296" s="76">
        <f>I297</f>
        <v>3700800</v>
      </c>
    </row>
    <row r="297" spans="1:12" ht="24" customHeight="1" x14ac:dyDescent="0.2">
      <c r="A297" s="17"/>
      <c r="B297" s="23" t="s">
        <v>195</v>
      </c>
      <c r="C297" s="23">
        <v>992</v>
      </c>
      <c r="D297" s="22" t="s">
        <v>30</v>
      </c>
      <c r="E297" s="22" t="s">
        <v>25</v>
      </c>
      <c r="F297" s="22" t="s">
        <v>350</v>
      </c>
      <c r="G297" s="22"/>
      <c r="H297" s="22"/>
      <c r="I297" s="76">
        <f>I298</f>
        <v>3700800</v>
      </c>
    </row>
    <row r="298" spans="1:12" ht="23.45" customHeight="1" x14ac:dyDescent="0.2">
      <c r="A298" s="17"/>
      <c r="B298" s="29" t="s">
        <v>95</v>
      </c>
      <c r="C298" s="23">
        <v>992</v>
      </c>
      <c r="D298" s="22" t="s">
        <v>30</v>
      </c>
      <c r="E298" s="22" t="s">
        <v>25</v>
      </c>
      <c r="F298" s="22" t="s">
        <v>443</v>
      </c>
      <c r="G298" s="22"/>
      <c r="H298" s="22"/>
      <c r="I298" s="76">
        <f>I299+I300</f>
        <v>3700800</v>
      </c>
    </row>
    <row r="299" spans="1:12" ht="21" customHeight="1" x14ac:dyDescent="0.2">
      <c r="A299" s="17"/>
      <c r="B299" s="23" t="s">
        <v>79</v>
      </c>
      <c r="C299" s="23">
        <v>992</v>
      </c>
      <c r="D299" s="22" t="s">
        <v>30</v>
      </c>
      <c r="E299" s="22" t="s">
        <v>25</v>
      </c>
      <c r="F299" s="22" t="s">
        <v>443</v>
      </c>
      <c r="G299" s="22" t="s">
        <v>193</v>
      </c>
      <c r="H299" s="22"/>
      <c r="I299" s="76">
        <f>3423300+277500</f>
        <v>3700800</v>
      </c>
      <c r="L299" s="6"/>
    </row>
    <row r="300" spans="1:12" ht="19.5" hidden="1" customHeight="1" x14ac:dyDescent="0.2">
      <c r="A300" s="17"/>
      <c r="B300" s="23"/>
      <c r="C300" s="23">
        <v>992</v>
      </c>
      <c r="D300" s="22" t="s">
        <v>30</v>
      </c>
      <c r="E300" s="22" t="s">
        <v>25</v>
      </c>
      <c r="F300" s="22" t="s">
        <v>397</v>
      </c>
      <c r="G300" s="22" t="s">
        <v>193</v>
      </c>
      <c r="H300" s="22"/>
      <c r="I300" s="76">
        <v>0</v>
      </c>
      <c r="L300" s="6"/>
    </row>
    <row r="301" spans="1:12" ht="21" customHeight="1" x14ac:dyDescent="0.2">
      <c r="A301" s="17"/>
      <c r="B301" s="23" t="s">
        <v>355</v>
      </c>
      <c r="C301" s="23">
        <v>992</v>
      </c>
      <c r="D301" s="22" t="s">
        <v>30</v>
      </c>
      <c r="E301" s="22" t="s">
        <v>25</v>
      </c>
      <c r="F301" s="22" t="s">
        <v>353</v>
      </c>
      <c r="G301" s="22"/>
      <c r="H301" s="22"/>
      <c r="I301" s="76">
        <f>I302</f>
        <v>450000</v>
      </c>
      <c r="L301" s="6"/>
    </row>
    <row r="302" spans="1:12" ht="22.5" customHeight="1" x14ac:dyDescent="0.2">
      <c r="A302" s="17"/>
      <c r="B302" s="23" t="s">
        <v>196</v>
      </c>
      <c r="C302" s="23">
        <v>992</v>
      </c>
      <c r="D302" s="22" t="s">
        <v>30</v>
      </c>
      <c r="E302" s="22" t="s">
        <v>25</v>
      </c>
      <c r="F302" s="22" t="s">
        <v>354</v>
      </c>
      <c r="G302" s="22"/>
      <c r="H302" s="22"/>
      <c r="I302" s="76">
        <f>I303</f>
        <v>450000</v>
      </c>
      <c r="L302" s="6"/>
    </row>
    <row r="303" spans="1:12" ht="21" customHeight="1" x14ac:dyDescent="0.2">
      <c r="A303" s="17"/>
      <c r="B303" s="29" t="s">
        <v>97</v>
      </c>
      <c r="C303" s="23">
        <v>992</v>
      </c>
      <c r="D303" s="22" t="s">
        <v>30</v>
      </c>
      <c r="E303" s="22" t="s">
        <v>25</v>
      </c>
      <c r="F303" s="22" t="s">
        <v>444</v>
      </c>
      <c r="G303" s="22"/>
      <c r="H303" s="22"/>
      <c r="I303" s="76">
        <f>I304</f>
        <v>450000</v>
      </c>
      <c r="L303" s="6"/>
    </row>
    <row r="304" spans="1:12" ht="22.5" customHeight="1" x14ac:dyDescent="0.2">
      <c r="A304" s="17"/>
      <c r="B304" s="23" t="s">
        <v>79</v>
      </c>
      <c r="C304" s="23">
        <v>992</v>
      </c>
      <c r="D304" s="22" t="s">
        <v>30</v>
      </c>
      <c r="E304" s="22" t="s">
        <v>25</v>
      </c>
      <c r="F304" s="22" t="s">
        <v>444</v>
      </c>
      <c r="G304" s="22" t="s">
        <v>193</v>
      </c>
      <c r="H304" s="22"/>
      <c r="I304" s="76">
        <f>450000</f>
        <v>450000</v>
      </c>
      <c r="L304" s="6"/>
    </row>
    <row r="305" spans="1:12" ht="22.5" hidden="1" customHeight="1" x14ac:dyDescent="0.2">
      <c r="A305" s="17"/>
      <c r="B305" s="23" t="s">
        <v>79</v>
      </c>
      <c r="C305" s="23">
        <v>992</v>
      </c>
      <c r="D305" s="22" t="s">
        <v>30</v>
      </c>
      <c r="E305" s="22" t="s">
        <v>25</v>
      </c>
      <c r="F305" s="22" t="s">
        <v>231</v>
      </c>
      <c r="G305" s="22" t="s">
        <v>193</v>
      </c>
      <c r="H305" s="22"/>
      <c r="I305" s="76">
        <v>0</v>
      </c>
      <c r="L305" s="6"/>
    </row>
    <row r="306" spans="1:12" ht="19.5" hidden="1" customHeight="1" x14ac:dyDescent="0.2">
      <c r="A306" s="17"/>
      <c r="B306" s="23"/>
      <c r="C306" s="23"/>
      <c r="D306" s="22"/>
      <c r="E306" s="22"/>
      <c r="F306" s="22"/>
      <c r="G306" s="22"/>
      <c r="H306" s="22"/>
      <c r="I306" s="76">
        <f>I307</f>
        <v>0</v>
      </c>
      <c r="L306" s="6"/>
    </row>
    <row r="307" spans="1:12" ht="19.5" hidden="1" customHeight="1" x14ac:dyDescent="0.2">
      <c r="A307" s="17"/>
      <c r="B307" s="23"/>
      <c r="C307" s="23"/>
      <c r="D307" s="22"/>
      <c r="E307" s="22"/>
      <c r="F307" s="22"/>
      <c r="G307" s="22"/>
      <c r="H307" s="22"/>
      <c r="I307" s="76">
        <f>I308</f>
        <v>0</v>
      </c>
      <c r="L307" s="6"/>
    </row>
    <row r="308" spans="1:12" ht="22.5" hidden="1" customHeight="1" x14ac:dyDescent="0.2">
      <c r="A308" s="17"/>
      <c r="B308" s="23"/>
      <c r="C308" s="23"/>
      <c r="D308" s="22"/>
      <c r="E308" s="22"/>
      <c r="F308" s="22"/>
      <c r="G308" s="22"/>
      <c r="H308" s="22"/>
      <c r="I308" s="76">
        <v>0</v>
      </c>
      <c r="L308" s="6"/>
    </row>
    <row r="309" spans="1:12" ht="33" hidden="1" customHeight="1" x14ac:dyDescent="0.2">
      <c r="A309" s="17"/>
      <c r="B309" s="23" t="s">
        <v>245</v>
      </c>
      <c r="C309" s="23">
        <v>992</v>
      </c>
      <c r="D309" s="22" t="s">
        <v>30</v>
      </c>
      <c r="E309" s="22" t="s">
        <v>25</v>
      </c>
      <c r="F309" s="25" t="s">
        <v>119</v>
      </c>
      <c r="G309" s="22"/>
      <c r="H309" s="22"/>
      <c r="I309" s="76">
        <f>I310</f>
        <v>0</v>
      </c>
      <c r="L309" s="6"/>
    </row>
    <row r="310" spans="1:12" ht="33" hidden="1" customHeight="1" x14ac:dyDescent="0.2">
      <c r="A310" s="17"/>
      <c r="B310" s="29" t="s">
        <v>96</v>
      </c>
      <c r="C310" s="23">
        <v>992</v>
      </c>
      <c r="D310" s="22" t="s">
        <v>30</v>
      </c>
      <c r="E310" s="22" t="s">
        <v>25</v>
      </c>
      <c r="F310" s="25" t="s">
        <v>120</v>
      </c>
      <c r="G310" s="22"/>
      <c r="H310" s="22"/>
      <c r="I310" s="76">
        <f>I311</f>
        <v>0</v>
      </c>
      <c r="L310" s="6"/>
    </row>
    <row r="311" spans="1:12" ht="20.25" hidden="1" customHeight="1" x14ac:dyDescent="0.2">
      <c r="A311" s="17"/>
      <c r="B311" s="29" t="s">
        <v>197</v>
      </c>
      <c r="C311" s="23">
        <v>992</v>
      </c>
      <c r="D311" s="22" t="s">
        <v>30</v>
      </c>
      <c r="E311" s="22" t="s">
        <v>25</v>
      </c>
      <c r="F311" s="25" t="s">
        <v>156</v>
      </c>
      <c r="G311" s="22"/>
      <c r="H311" s="22"/>
      <c r="I311" s="76">
        <f>I312</f>
        <v>0</v>
      </c>
      <c r="L311" s="6"/>
    </row>
    <row r="312" spans="1:12" ht="36" hidden="1" customHeight="1" x14ac:dyDescent="0.2">
      <c r="A312" s="17"/>
      <c r="B312" s="29" t="s">
        <v>159</v>
      </c>
      <c r="C312" s="23">
        <v>992</v>
      </c>
      <c r="D312" s="22" t="s">
        <v>30</v>
      </c>
      <c r="E312" s="22" t="s">
        <v>25</v>
      </c>
      <c r="F312" s="25" t="s">
        <v>158</v>
      </c>
      <c r="G312" s="22"/>
      <c r="H312" s="22"/>
      <c r="I312" s="76">
        <f>I313</f>
        <v>0</v>
      </c>
      <c r="L312" s="6"/>
    </row>
    <row r="313" spans="1:12" ht="18.75" hidden="1" customHeight="1" x14ac:dyDescent="0.2">
      <c r="A313" s="17"/>
      <c r="B313" s="23" t="s">
        <v>69</v>
      </c>
      <c r="C313" s="23">
        <v>992</v>
      </c>
      <c r="D313" s="22" t="s">
        <v>30</v>
      </c>
      <c r="E313" s="22" t="s">
        <v>25</v>
      </c>
      <c r="F313" s="25" t="s">
        <v>158</v>
      </c>
      <c r="G313" s="22" t="s">
        <v>193</v>
      </c>
      <c r="H313" s="22"/>
      <c r="I313" s="76">
        <v>0</v>
      </c>
      <c r="L313" s="6"/>
    </row>
    <row r="314" spans="1:12" ht="35.25" customHeight="1" x14ac:dyDescent="0.2">
      <c r="A314" s="17"/>
      <c r="B314" s="23" t="s">
        <v>356</v>
      </c>
      <c r="C314" s="23">
        <v>992</v>
      </c>
      <c r="D314" s="22" t="s">
        <v>30</v>
      </c>
      <c r="E314" s="22" t="s">
        <v>25</v>
      </c>
      <c r="F314" s="25" t="s">
        <v>357</v>
      </c>
      <c r="G314" s="22"/>
      <c r="H314" s="22"/>
      <c r="I314" s="76">
        <f>I315</f>
        <v>50000</v>
      </c>
      <c r="L314" s="6"/>
    </row>
    <row r="315" spans="1:12" ht="19.5" customHeight="1" x14ac:dyDescent="0.2">
      <c r="A315" s="17"/>
      <c r="B315" s="29" t="s">
        <v>198</v>
      </c>
      <c r="C315" s="23">
        <v>992</v>
      </c>
      <c r="D315" s="22" t="s">
        <v>30</v>
      </c>
      <c r="E315" s="22" t="s">
        <v>25</v>
      </c>
      <c r="F315" s="25" t="s">
        <v>358</v>
      </c>
      <c r="G315" s="22"/>
      <c r="H315" s="22"/>
      <c r="I315" s="76">
        <f>I316</f>
        <v>50000</v>
      </c>
      <c r="L315" s="6"/>
    </row>
    <row r="316" spans="1:12" ht="21" customHeight="1" x14ac:dyDescent="0.2">
      <c r="A316" s="17"/>
      <c r="B316" s="29" t="s">
        <v>199</v>
      </c>
      <c r="C316" s="23">
        <v>992</v>
      </c>
      <c r="D316" s="22" t="s">
        <v>30</v>
      </c>
      <c r="E316" s="22" t="s">
        <v>25</v>
      </c>
      <c r="F316" s="25" t="s">
        <v>359</v>
      </c>
      <c r="G316" s="22"/>
      <c r="H316" s="22"/>
      <c r="I316" s="76">
        <f>I317</f>
        <v>50000</v>
      </c>
      <c r="L316" s="6"/>
    </row>
    <row r="317" spans="1:12" ht="20.25" customHeight="1" x14ac:dyDescent="0.2">
      <c r="A317" s="17"/>
      <c r="B317" s="29" t="s">
        <v>200</v>
      </c>
      <c r="C317" s="23">
        <v>992</v>
      </c>
      <c r="D317" s="22" t="s">
        <v>30</v>
      </c>
      <c r="E317" s="22" t="s">
        <v>25</v>
      </c>
      <c r="F317" s="25" t="s">
        <v>360</v>
      </c>
      <c r="G317" s="22"/>
      <c r="H317" s="22"/>
      <c r="I317" s="76">
        <f>I318</f>
        <v>50000</v>
      </c>
      <c r="L317" s="6"/>
    </row>
    <row r="318" spans="1:12" ht="18.75" customHeight="1" x14ac:dyDescent="0.2">
      <c r="A318" s="17"/>
      <c r="B318" s="23" t="s">
        <v>69</v>
      </c>
      <c r="C318" s="23">
        <v>992</v>
      </c>
      <c r="D318" s="22" t="s">
        <v>30</v>
      </c>
      <c r="E318" s="22" t="s">
        <v>25</v>
      </c>
      <c r="F318" s="25" t="s">
        <v>360</v>
      </c>
      <c r="G318" s="22" t="s">
        <v>129</v>
      </c>
      <c r="H318" s="22"/>
      <c r="I318" s="76">
        <f>50000</f>
        <v>50000</v>
      </c>
      <c r="L318" s="6"/>
    </row>
    <row r="319" spans="1:12" ht="18.75" customHeight="1" x14ac:dyDescent="0.2">
      <c r="A319" s="17"/>
      <c r="B319" s="23" t="s">
        <v>361</v>
      </c>
      <c r="C319" s="23">
        <v>992</v>
      </c>
      <c r="D319" s="22" t="s">
        <v>30</v>
      </c>
      <c r="E319" s="22" t="s">
        <v>25</v>
      </c>
      <c r="F319" s="22" t="s">
        <v>484</v>
      </c>
      <c r="G319" s="22"/>
      <c r="H319" s="22"/>
      <c r="I319" s="76">
        <f>I320</f>
        <v>130000</v>
      </c>
      <c r="L319" s="6"/>
    </row>
    <row r="320" spans="1:12" ht="18.75" customHeight="1" x14ac:dyDescent="0.2">
      <c r="A320" s="17"/>
      <c r="B320" s="23" t="s">
        <v>362</v>
      </c>
      <c r="C320" s="23">
        <v>992</v>
      </c>
      <c r="D320" s="22" t="s">
        <v>30</v>
      </c>
      <c r="E320" s="22" t="s">
        <v>25</v>
      </c>
      <c r="F320" s="22" t="s">
        <v>484</v>
      </c>
      <c r="G320" s="22"/>
      <c r="H320" s="22"/>
      <c r="I320" s="76">
        <f>I321</f>
        <v>130000</v>
      </c>
      <c r="L320" s="6"/>
    </row>
    <row r="321" spans="1:12" ht="18.75" customHeight="1" x14ac:dyDescent="0.2">
      <c r="A321" s="17"/>
      <c r="B321" s="23" t="s">
        <v>363</v>
      </c>
      <c r="C321" s="23">
        <v>992</v>
      </c>
      <c r="D321" s="22" t="s">
        <v>30</v>
      </c>
      <c r="E321" s="22" t="s">
        <v>25</v>
      </c>
      <c r="F321" s="22" t="s">
        <v>483</v>
      </c>
      <c r="G321" s="22"/>
      <c r="H321" s="22"/>
      <c r="I321" s="76">
        <f>I322</f>
        <v>130000</v>
      </c>
      <c r="L321" s="6"/>
    </row>
    <row r="322" spans="1:12" ht="18.75" customHeight="1" x14ac:dyDescent="0.2">
      <c r="A322" s="17"/>
      <c r="B322" s="23" t="s">
        <v>55</v>
      </c>
      <c r="C322" s="23">
        <v>992</v>
      </c>
      <c r="D322" s="22" t="s">
        <v>30</v>
      </c>
      <c r="E322" s="22" t="s">
        <v>25</v>
      </c>
      <c r="F322" s="22" t="s">
        <v>483</v>
      </c>
      <c r="G322" s="22" t="s">
        <v>138</v>
      </c>
      <c r="H322" s="22"/>
      <c r="I322" s="76">
        <v>130000</v>
      </c>
      <c r="L322" s="6"/>
    </row>
    <row r="323" spans="1:12" ht="20.25" customHeight="1" x14ac:dyDescent="0.2">
      <c r="A323" s="41"/>
      <c r="B323" s="19" t="s">
        <v>86</v>
      </c>
      <c r="C323" s="19">
        <v>992</v>
      </c>
      <c r="D323" s="20" t="s">
        <v>87</v>
      </c>
      <c r="E323" s="20"/>
      <c r="F323" s="42"/>
      <c r="G323" s="20"/>
      <c r="H323" s="20"/>
      <c r="I323" s="75">
        <f>I324+I335</f>
        <v>438200</v>
      </c>
      <c r="L323" s="6"/>
    </row>
    <row r="324" spans="1:12" ht="15.75" customHeight="1" x14ac:dyDescent="0.2">
      <c r="A324" s="17"/>
      <c r="B324" s="23" t="s">
        <v>88</v>
      </c>
      <c r="C324" s="23">
        <v>992</v>
      </c>
      <c r="D324" s="22" t="s">
        <v>87</v>
      </c>
      <c r="E324" s="22" t="s">
        <v>25</v>
      </c>
      <c r="F324" s="43"/>
      <c r="G324" s="22"/>
      <c r="H324" s="22"/>
      <c r="I324" s="76">
        <f>I325</f>
        <v>388200</v>
      </c>
      <c r="L324" s="6"/>
    </row>
    <row r="325" spans="1:12" ht="33.75" customHeight="1" x14ac:dyDescent="0.2">
      <c r="A325" s="17"/>
      <c r="B325" s="23" t="s">
        <v>364</v>
      </c>
      <c r="C325" s="23">
        <v>992</v>
      </c>
      <c r="D325" s="22" t="s">
        <v>87</v>
      </c>
      <c r="E325" s="22" t="s">
        <v>25</v>
      </c>
      <c r="F325" s="25" t="s">
        <v>365</v>
      </c>
      <c r="G325" s="22"/>
      <c r="H325" s="22"/>
      <c r="I325" s="76">
        <f>I326</f>
        <v>388200</v>
      </c>
      <c r="L325" s="6"/>
    </row>
    <row r="326" spans="1:12" ht="33.75" customHeight="1" x14ac:dyDescent="0.2">
      <c r="A326" s="17"/>
      <c r="B326" s="23" t="s">
        <v>201</v>
      </c>
      <c r="C326" s="23">
        <v>992</v>
      </c>
      <c r="D326" s="22" t="s">
        <v>87</v>
      </c>
      <c r="E326" s="22" t="s">
        <v>25</v>
      </c>
      <c r="F326" s="25" t="s">
        <v>366</v>
      </c>
      <c r="G326" s="17"/>
      <c r="H326" s="17"/>
      <c r="I326" s="76">
        <f>I327</f>
        <v>388200</v>
      </c>
      <c r="L326" s="6"/>
    </row>
    <row r="327" spans="1:12" ht="23.25" customHeight="1" x14ac:dyDescent="0.2">
      <c r="A327" s="17"/>
      <c r="B327" s="23" t="s">
        <v>202</v>
      </c>
      <c r="C327" s="23">
        <v>992</v>
      </c>
      <c r="D327" s="22" t="s">
        <v>87</v>
      </c>
      <c r="E327" s="22" t="s">
        <v>25</v>
      </c>
      <c r="F327" s="25" t="s">
        <v>367</v>
      </c>
      <c r="G327" s="17"/>
      <c r="H327" s="17"/>
      <c r="I327" s="76">
        <f>I328</f>
        <v>388200</v>
      </c>
      <c r="L327" s="6"/>
    </row>
    <row r="328" spans="1:12" ht="18.75" customHeight="1" x14ac:dyDescent="0.2">
      <c r="A328" s="17"/>
      <c r="B328" s="23" t="s">
        <v>368</v>
      </c>
      <c r="C328" s="23">
        <v>992</v>
      </c>
      <c r="D328" s="22" t="s">
        <v>87</v>
      </c>
      <c r="E328" s="22" t="s">
        <v>25</v>
      </c>
      <c r="F328" s="25" t="s">
        <v>369</v>
      </c>
      <c r="G328" s="17"/>
      <c r="H328" s="17"/>
      <c r="I328" s="76">
        <f>I329</f>
        <v>388200</v>
      </c>
      <c r="L328" s="6"/>
    </row>
    <row r="329" spans="1:12" ht="19.5" customHeight="1" x14ac:dyDescent="0.2">
      <c r="A329" s="17"/>
      <c r="B329" s="23" t="s">
        <v>22</v>
      </c>
      <c r="C329" s="23">
        <v>992</v>
      </c>
      <c r="D329" s="22" t="s">
        <v>87</v>
      </c>
      <c r="E329" s="22" t="s">
        <v>25</v>
      </c>
      <c r="F329" s="25" t="s">
        <v>369</v>
      </c>
      <c r="G329" s="22" t="s">
        <v>203</v>
      </c>
      <c r="H329" s="22"/>
      <c r="I329" s="76">
        <f>388200</f>
        <v>388200</v>
      </c>
      <c r="L329" s="6"/>
    </row>
    <row r="330" spans="1:12" ht="18.75" customHeight="1" x14ac:dyDescent="0.2">
      <c r="A330" s="17"/>
      <c r="B330" s="85" t="s">
        <v>124</v>
      </c>
      <c r="C330" s="19">
        <v>992</v>
      </c>
      <c r="D330" s="20" t="s">
        <v>87</v>
      </c>
      <c r="E330" s="20" t="s">
        <v>59</v>
      </c>
      <c r="F330" s="43"/>
      <c r="G330" s="22"/>
      <c r="H330" s="22"/>
      <c r="I330" s="75">
        <f>I331</f>
        <v>50000</v>
      </c>
      <c r="L330" s="6"/>
    </row>
    <row r="331" spans="1:12" ht="34.5" customHeight="1" x14ac:dyDescent="0.2">
      <c r="A331" s="17"/>
      <c r="B331" s="23" t="s">
        <v>370</v>
      </c>
      <c r="C331" s="23">
        <v>992</v>
      </c>
      <c r="D331" s="22" t="s">
        <v>87</v>
      </c>
      <c r="E331" s="22" t="s">
        <v>59</v>
      </c>
      <c r="F331" s="25" t="s">
        <v>371</v>
      </c>
      <c r="G331" s="22"/>
      <c r="H331" s="22"/>
      <c r="I331" s="76">
        <f>I332</f>
        <v>50000</v>
      </c>
      <c r="L331" s="6"/>
    </row>
    <row r="332" spans="1:12" ht="36.75" customHeight="1" x14ac:dyDescent="0.2">
      <c r="A332" s="17"/>
      <c r="B332" s="23" t="s">
        <v>372</v>
      </c>
      <c r="C332" s="23">
        <v>992</v>
      </c>
      <c r="D332" s="22" t="s">
        <v>87</v>
      </c>
      <c r="E332" s="22" t="s">
        <v>59</v>
      </c>
      <c r="F332" s="25" t="s">
        <v>373</v>
      </c>
      <c r="G332" s="22"/>
      <c r="H332" s="22"/>
      <c r="I332" s="76">
        <f>I333</f>
        <v>50000</v>
      </c>
      <c r="L332" s="6"/>
    </row>
    <row r="333" spans="1:12" ht="32.25" customHeight="1" x14ac:dyDescent="0.2">
      <c r="A333" s="17"/>
      <c r="B333" s="23" t="s">
        <v>204</v>
      </c>
      <c r="C333" s="23">
        <v>992</v>
      </c>
      <c r="D333" s="22" t="s">
        <v>87</v>
      </c>
      <c r="E333" s="22" t="s">
        <v>59</v>
      </c>
      <c r="F333" s="25" t="s">
        <v>374</v>
      </c>
      <c r="G333" s="22"/>
      <c r="H333" s="22"/>
      <c r="I333" s="76">
        <f>I334</f>
        <v>50000</v>
      </c>
      <c r="L333" s="6"/>
    </row>
    <row r="334" spans="1:12" ht="18" customHeight="1" x14ac:dyDescent="0.2">
      <c r="A334" s="17"/>
      <c r="B334" s="23" t="s">
        <v>205</v>
      </c>
      <c r="C334" s="23">
        <v>992</v>
      </c>
      <c r="D334" s="22" t="s">
        <v>87</v>
      </c>
      <c r="E334" s="22" t="s">
        <v>59</v>
      </c>
      <c r="F334" s="25" t="s">
        <v>375</v>
      </c>
      <c r="G334" s="22"/>
      <c r="H334" s="22"/>
      <c r="I334" s="76">
        <f>I335</f>
        <v>50000</v>
      </c>
      <c r="L334" s="6"/>
    </row>
    <row r="335" spans="1:12" ht="34.5" customHeight="1" x14ac:dyDescent="0.2">
      <c r="A335" s="17"/>
      <c r="B335" s="23" t="s">
        <v>273</v>
      </c>
      <c r="C335" s="23">
        <v>992</v>
      </c>
      <c r="D335" s="22" t="s">
        <v>87</v>
      </c>
      <c r="E335" s="22" t="s">
        <v>59</v>
      </c>
      <c r="F335" s="25" t="s">
        <v>375</v>
      </c>
      <c r="G335" s="22" t="s">
        <v>206</v>
      </c>
      <c r="H335" s="22"/>
      <c r="I335" s="76">
        <v>50000</v>
      </c>
      <c r="L335" s="6"/>
    </row>
    <row r="336" spans="1:12" x14ac:dyDescent="0.2">
      <c r="A336" s="21"/>
      <c r="B336" s="31" t="s">
        <v>45</v>
      </c>
      <c r="C336" s="19">
        <v>992</v>
      </c>
      <c r="D336" s="20" t="s">
        <v>50</v>
      </c>
      <c r="E336" s="20"/>
      <c r="F336" s="20"/>
      <c r="G336" s="20"/>
      <c r="H336" s="20"/>
      <c r="I336" s="75">
        <f>I337</f>
        <v>6658000</v>
      </c>
    </row>
    <row r="337" spans="1:9" ht="16.5" customHeight="1" x14ac:dyDescent="0.2">
      <c r="A337" s="41"/>
      <c r="B337" s="19" t="s">
        <v>99</v>
      </c>
      <c r="C337" s="19">
        <v>992</v>
      </c>
      <c r="D337" s="20" t="s">
        <v>50</v>
      </c>
      <c r="E337" s="20" t="s">
        <v>27</v>
      </c>
      <c r="F337" s="42"/>
      <c r="G337" s="20"/>
      <c r="H337" s="20"/>
      <c r="I337" s="75">
        <f>I343+I338</f>
        <v>6658000</v>
      </c>
    </row>
    <row r="338" spans="1:9" ht="36" hidden="1" customHeight="1" x14ac:dyDescent="0.2">
      <c r="A338" s="41"/>
      <c r="B338" s="23" t="s">
        <v>245</v>
      </c>
      <c r="C338" s="23">
        <v>992</v>
      </c>
      <c r="D338" s="22" t="s">
        <v>50</v>
      </c>
      <c r="E338" s="22" t="s">
        <v>27</v>
      </c>
      <c r="F338" s="25" t="s">
        <v>119</v>
      </c>
      <c r="G338" s="22"/>
      <c r="H338" s="22"/>
      <c r="I338" s="76">
        <f>I339</f>
        <v>0</v>
      </c>
    </row>
    <row r="339" spans="1:9" ht="18" hidden="1" customHeight="1" x14ac:dyDescent="0.2">
      <c r="A339" s="41"/>
      <c r="B339" s="29" t="s">
        <v>210</v>
      </c>
      <c r="C339" s="23">
        <v>992</v>
      </c>
      <c r="D339" s="22" t="s">
        <v>50</v>
      </c>
      <c r="E339" s="22" t="s">
        <v>27</v>
      </c>
      <c r="F339" s="25" t="s">
        <v>120</v>
      </c>
      <c r="G339" s="22"/>
      <c r="H339" s="22"/>
      <c r="I339" s="76">
        <f>I340</f>
        <v>0</v>
      </c>
    </row>
    <row r="340" spans="1:9" ht="21.75" hidden="1" customHeight="1" x14ac:dyDescent="0.2">
      <c r="A340" s="41"/>
      <c r="B340" s="29" t="s">
        <v>197</v>
      </c>
      <c r="C340" s="23">
        <v>992</v>
      </c>
      <c r="D340" s="22" t="s">
        <v>50</v>
      </c>
      <c r="E340" s="22" t="s">
        <v>27</v>
      </c>
      <c r="F340" s="25" t="s">
        <v>156</v>
      </c>
      <c r="G340" s="22"/>
      <c r="H340" s="22"/>
      <c r="I340" s="76">
        <f>I341</f>
        <v>0</v>
      </c>
    </row>
    <row r="341" spans="1:9" ht="35.25" hidden="1" customHeight="1" x14ac:dyDescent="0.2">
      <c r="A341" s="41"/>
      <c r="B341" s="29" t="s">
        <v>159</v>
      </c>
      <c r="C341" s="23">
        <v>992</v>
      </c>
      <c r="D341" s="22" t="s">
        <v>50</v>
      </c>
      <c r="E341" s="22" t="s">
        <v>27</v>
      </c>
      <c r="F341" s="25" t="s">
        <v>158</v>
      </c>
      <c r="G341" s="22"/>
      <c r="H341" s="22"/>
      <c r="I341" s="76">
        <f>I342</f>
        <v>0</v>
      </c>
    </row>
    <row r="342" spans="1:9" ht="21.75" hidden="1" customHeight="1" x14ac:dyDescent="0.2">
      <c r="A342" s="41"/>
      <c r="B342" s="23" t="s">
        <v>69</v>
      </c>
      <c r="C342" s="23">
        <v>992</v>
      </c>
      <c r="D342" s="22" t="s">
        <v>50</v>
      </c>
      <c r="E342" s="22" t="s">
        <v>27</v>
      </c>
      <c r="F342" s="25" t="s">
        <v>158</v>
      </c>
      <c r="G342" s="22" t="s">
        <v>193</v>
      </c>
      <c r="H342" s="22"/>
      <c r="I342" s="76">
        <v>0</v>
      </c>
    </row>
    <row r="343" spans="1:9" ht="33" customHeight="1" x14ac:dyDescent="0.2">
      <c r="A343" s="41"/>
      <c r="B343" s="14" t="s">
        <v>376</v>
      </c>
      <c r="C343" s="23">
        <v>992</v>
      </c>
      <c r="D343" s="22" t="s">
        <v>50</v>
      </c>
      <c r="E343" s="22" t="s">
        <v>27</v>
      </c>
      <c r="F343" s="25" t="s">
        <v>377</v>
      </c>
      <c r="G343" s="22"/>
      <c r="H343" s="22"/>
      <c r="I343" s="76">
        <f>I344+I348+I357</f>
        <v>6658000</v>
      </c>
    </row>
    <row r="344" spans="1:9" ht="39.75" customHeight="1" x14ac:dyDescent="0.2">
      <c r="A344" s="41"/>
      <c r="B344" s="38" t="s">
        <v>23</v>
      </c>
      <c r="C344" s="23">
        <v>992</v>
      </c>
      <c r="D344" s="22" t="s">
        <v>50</v>
      </c>
      <c r="E344" s="22" t="s">
        <v>27</v>
      </c>
      <c r="F344" s="25" t="s">
        <v>378</v>
      </c>
      <c r="G344" s="22"/>
      <c r="H344" s="22"/>
      <c r="I344" s="76">
        <f>I345</f>
        <v>6448000</v>
      </c>
    </row>
    <row r="345" spans="1:9" ht="21" customHeight="1" x14ac:dyDescent="0.2">
      <c r="A345" s="41"/>
      <c r="B345" s="38" t="s">
        <v>207</v>
      </c>
      <c r="C345" s="23">
        <v>992</v>
      </c>
      <c r="D345" s="22" t="s">
        <v>50</v>
      </c>
      <c r="E345" s="22" t="s">
        <v>27</v>
      </c>
      <c r="F345" s="25" t="s">
        <v>379</v>
      </c>
      <c r="G345" s="22"/>
      <c r="H345" s="22"/>
      <c r="I345" s="76">
        <f>I346</f>
        <v>6448000</v>
      </c>
    </row>
    <row r="346" spans="1:9" ht="21.75" customHeight="1" x14ac:dyDescent="0.2">
      <c r="A346" s="41"/>
      <c r="B346" s="38" t="s">
        <v>380</v>
      </c>
      <c r="C346" s="23">
        <v>992</v>
      </c>
      <c r="D346" s="22" t="s">
        <v>50</v>
      </c>
      <c r="E346" s="22" t="s">
        <v>27</v>
      </c>
      <c r="F346" s="25" t="s">
        <v>453</v>
      </c>
      <c r="G346" s="22"/>
      <c r="H346" s="22"/>
      <c r="I346" s="76">
        <f>I347</f>
        <v>6448000</v>
      </c>
    </row>
    <row r="347" spans="1:9" ht="24" customHeight="1" x14ac:dyDescent="0.2">
      <c r="A347" s="41"/>
      <c r="B347" s="29" t="s">
        <v>79</v>
      </c>
      <c r="C347" s="23">
        <v>992</v>
      </c>
      <c r="D347" s="22" t="s">
        <v>50</v>
      </c>
      <c r="E347" s="22" t="s">
        <v>27</v>
      </c>
      <c r="F347" s="25" t="s">
        <v>453</v>
      </c>
      <c r="G347" s="22" t="s">
        <v>193</v>
      </c>
      <c r="H347" s="22"/>
      <c r="I347" s="76">
        <f>6448000</f>
        <v>6448000</v>
      </c>
    </row>
    <row r="348" spans="1:9" ht="22.5" customHeight="1" x14ac:dyDescent="0.2">
      <c r="A348" s="41"/>
      <c r="B348" s="29" t="s">
        <v>381</v>
      </c>
      <c r="C348" s="23">
        <v>992</v>
      </c>
      <c r="D348" s="22" t="s">
        <v>50</v>
      </c>
      <c r="E348" s="22" t="s">
        <v>27</v>
      </c>
      <c r="F348" s="25" t="s">
        <v>382</v>
      </c>
      <c r="G348" s="22"/>
      <c r="H348" s="22"/>
      <c r="I348" s="76">
        <f>I349</f>
        <v>200000</v>
      </c>
    </row>
    <row r="349" spans="1:9" ht="18.75" customHeight="1" x14ac:dyDescent="0.2">
      <c r="A349" s="41"/>
      <c r="B349" s="29" t="s">
        <v>208</v>
      </c>
      <c r="C349" s="23">
        <v>992</v>
      </c>
      <c r="D349" s="22" t="s">
        <v>50</v>
      </c>
      <c r="E349" s="22" t="s">
        <v>27</v>
      </c>
      <c r="F349" s="25" t="s">
        <v>383</v>
      </c>
      <c r="G349" s="22"/>
      <c r="H349" s="22"/>
      <c r="I349" s="76">
        <f>I350</f>
        <v>200000</v>
      </c>
    </row>
    <row r="350" spans="1:9" ht="21" customHeight="1" x14ac:dyDescent="0.2">
      <c r="A350" s="41"/>
      <c r="B350" s="29" t="s">
        <v>209</v>
      </c>
      <c r="C350" s="23">
        <v>992</v>
      </c>
      <c r="D350" s="22" t="s">
        <v>50</v>
      </c>
      <c r="E350" s="22" t="s">
        <v>27</v>
      </c>
      <c r="F350" s="25" t="s">
        <v>384</v>
      </c>
      <c r="G350" s="22"/>
      <c r="H350" s="22"/>
      <c r="I350" s="76">
        <f>I351</f>
        <v>200000</v>
      </c>
    </row>
    <row r="351" spans="1:9" ht="21" customHeight="1" x14ac:dyDescent="0.2">
      <c r="A351" s="41"/>
      <c r="B351" s="23" t="s">
        <v>79</v>
      </c>
      <c r="C351" s="23">
        <v>992</v>
      </c>
      <c r="D351" s="22" t="s">
        <v>50</v>
      </c>
      <c r="E351" s="22" t="s">
        <v>27</v>
      </c>
      <c r="F351" s="25" t="s">
        <v>384</v>
      </c>
      <c r="G351" s="22" t="s">
        <v>193</v>
      </c>
      <c r="H351" s="22"/>
      <c r="I351" s="76">
        <f>200000</f>
        <v>200000</v>
      </c>
    </row>
    <row r="352" spans="1:9" ht="21" hidden="1" customHeight="1" x14ac:dyDescent="0.2">
      <c r="A352" s="41"/>
      <c r="B352" s="19" t="s">
        <v>56</v>
      </c>
      <c r="C352" s="19">
        <v>992</v>
      </c>
      <c r="D352" s="20" t="s">
        <v>51</v>
      </c>
      <c r="E352" s="20" t="s">
        <v>127</v>
      </c>
      <c r="F352" s="25"/>
      <c r="G352" s="22"/>
      <c r="H352" s="22"/>
      <c r="I352" s="75">
        <f>I353</f>
        <v>0</v>
      </c>
    </row>
    <row r="353" spans="1:9" ht="21" hidden="1" customHeight="1" x14ac:dyDescent="0.2">
      <c r="A353" s="41"/>
      <c r="B353" s="23" t="s">
        <v>232</v>
      </c>
      <c r="C353" s="23">
        <v>992</v>
      </c>
      <c r="D353" s="22" t="s">
        <v>51</v>
      </c>
      <c r="E353" s="22" t="s">
        <v>25</v>
      </c>
      <c r="F353" s="25" t="s">
        <v>233</v>
      </c>
      <c r="G353" s="22"/>
      <c r="H353" s="22"/>
      <c r="I353" s="76">
        <f>I354</f>
        <v>0</v>
      </c>
    </row>
    <row r="354" spans="1:9" ht="21" hidden="1" customHeight="1" x14ac:dyDescent="0.2">
      <c r="A354" s="41"/>
      <c r="B354" s="23" t="s">
        <v>234</v>
      </c>
      <c r="C354" s="23">
        <v>992</v>
      </c>
      <c r="D354" s="22" t="s">
        <v>51</v>
      </c>
      <c r="E354" s="22" t="s">
        <v>25</v>
      </c>
      <c r="F354" s="25" t="s">
        <v>235</v>
      </c>
      <c r="G354" s="22"/>
      <c r="H354" s="22"/>
      <c r="I354" s="76">
        <f>I355</f>
        <v>0</v>
      </c>
    </row>
    <row r="355" spans="1:9" ht="21" hidden="1" customHeight="1" x14ac:dyDescent="0.2">
      <c r="A355" s="41"/>
      <c r="B355" s="23" t="s">
        <v>236</v>
      </c>
      <c r="C355" s="23">
        <v>992</v>
      </c>
      <c r="D355" s="22" t="s">
        <v>51</v>
      </c>
      <c r="E355" s="22" t="s">
        <v>25</v>
      </c>
      <c r="F355" s="25" t="s">
        <v>237</v>
      </c>
      <c r="G355" s="22"/>
      <c r="H355" s="22"/>
      <c r="I355" s="76">
        <f>I356</f>
        <v>0</v>
      </c>
    </row>
    <row r="356" spans="1:9" ht="21.75" hidden="1" customHeight="1" x14ac:dyDescent="0.25">
      <c r="A356" s="41"/>
      <c r="B356" s="57" t="s">
        <v>71</v>
      </c>
      <c r="C356" s="23">
        <v>992</v>
      </c>
      <c r="D356" s="22" t="s">
        <v>51</v>
      </c>
      <c r="E356" s="22" t="s">
        <v>25</v>
      </c>
      <c r="F356" s="25" t="s">
        <v>237</v>
      </c>
      <c r="G356" s="57">
        <v>730</v>
      </c>
      <c r="H356" s="22"/>
      <c r="I356" s="76">
        <f>7200-7200</f>
        <v>0</v>
      </c>
    </row>
    <row r="357" spans="1:9" ht="36.75" customHeight="1" x14ac:dyDescent="0.2">
      <c r="A357" s="41"/>
      <c r="B357" s="59" t="s">
        <v>385</v>
      </c>
      <c r="C357" s="54">
        <v>992</v>
      </c>
      <c r="D357" s="32" t="s">
        <v>50</v>
      </c>
      <c r="E357" s="32" t="s">
        <v>27</v>
      </c>
      <c r="F357" s="32" t="s">
        <v>386</v>
      </c>
      <c r="G357" s="32"/>
      <c r="H357" s="22"/>
      <c r="I357" s="76">
        <f>I358+I361</f>
        <v>10000</v>
      </c>
    </row>
    <row r="358" spans="1:9" ht="24" customHeight="1" x14ac:dyDescent="0.2">
      <c r="A358" s="41"/>
      <c r="B358" s="59" t="s">
        <v>387</v>
      </c>
      <c r="C358" s="54">
        <v>992</v>
      </c>
      <c r="D358" s="32" t="s">
        <v>50</v>
      </c>
      <c r="E358" s="32" t="s">
        <v>27</v>
      </c>
      <c r="F358" s="32" t="s">
        <v>388</v>
      </c>
      <c r="G358" s="32"/>
      <c r="H358" s="22"/>
      <c r="I358" s="76">
        <f>I359</f>
        <v>10000</v>
      </c>
    </row>
    <row r="359" spans="1:9" ht="19.5" customHeight="1" x14ac:dyDescent="0.2">
      <c r="A359" s="41"/>
      <c r="B359" s="59" t="s">
        <v>389</v>
      </c>
      <c r="C359" s="54">
        <v>992</v>
      </c>
      <c r="D359" s="32" t="s">
        <v>50</v>
      </c>
      <c r="E359" s="32" t="s">
        <v>27</v>
      </c>
      <c r="F359" s="32" t="s">
        <v>390</v>
      </c>
      <c r="G359" s="32"/>
      <c r="H359" s="22"/>
      <c r="I359" s="76">
        <f>I360+I363</f>
        <v>10000</v>
      </c>
    </row>
    <row r="360" spans="1:9" ht="21" hidden="1" customHeight="1" x14ac:dyDescent="0.2">
      <c r="A360" s="41"/>
      <c r="B360" s="23" t="s">
        <v>69</v>
      </c>
      <c r="C360" s="54">
        <v>992</v>
      </c>
      <c r="D360" s="32" t="s">
        <v>50</v>
      </c>
      <c r="E360" s="32" t="s">
        <v>27</v>
      </c>
      <c r="F360" s="32" t="s">
        <v>390</v>
      </c>
      <c r="G360" s="32" t="s">
        <v>129</v>
      </c>
      <c r="H360" s="22"/>
      <c r="I360" s="76">
        <v>0</v>
      </c>
    </row>
    <row r="361" spans="1:9" ht="20.25" hidden="1" customHeight="1" x14ac:dyDescent="0.2">
      <c r="A361" s="56"/>
      <c r="B361" s="59"/>
      <c r="C361" s="54"/>
      <c r="D361" s="32"/>
      <c r="E361" s="32"/>
      <c r="F361" s="32"/>
      <c r="G361" s="32"/>
      <c r="H361" s="22"/>
      <c r="I361" s="76">
        <f>I362</f>
        <v>0</v>
      </c>
    </row>
    <row r="362" spans="1:9" ht="24" hidden="1" customHeight="1" x14ac:dyDescent="0.2">
      <c r="A362" s="56"/>
      <c r="B362" s="59"/>
      <c r="C362" s="54"/>
      <c r="D362" s="32"/>
      <c r="E362" s="32"/>
      <c r="F362" s="32"/>
      <c r="G362" s="32"/>
      <c r="H362" s="22"/>
      <c r="I362" s="76">
        <v>0</v>
      </c>
    </row>
    <row r="363" spans="1:9" ht="19.5" customHeight="1" x14ac:dyDescent="0.2">
      <c r="A363" s="56"/>
      <c r="B363" s="23" t="s">
        <v>69</v>
      </c>
      <c r="C363" s="54">
        <v>992</v>
      </c>
      <c r="D363" s="32" t="s">
        <v>50</v>
      </c>
      <c r="E363" s="32" t="s">
        <v>27</v>
      </c>
      <c r="F363" s="32" t="s">
        <v>390</v>
      </c>
      <c r="G363" s="32" t="s">
        <v>129</v>
      </c>
      <c r="H363" s="22"/>
      <c r="I363" s="76">
        <f>10000</f>
        <v>10000</v>
      </c>
    </row>
    <row r="364" spans="1:9" ht="19.5" hidden="1" customHeight="1" x14ac:dyDescent="0.2">
      <c r="A364" s="71"/>
      <c r="B364" s="31" t="s">
        <v>274</v>
      </c>
      <c r="C364" s="19">
        <v>992</v>
      </c>
      <c r="D364" s="20" t="s">
        <v>51</v>
      </c>
      <c r="E364" s="20"/>
      <c r="F364" s="20"/>
      <c r="G364" s="20"/>
      <c r="H364" s="22"/>
      <c r="I364" s="76">
        <f>I365</f>
        <v>0</v>
      </c>
    </row>
    <row r="365" spans="1:9" ht="18.75" hidden="1" customHeight="1" x14ac:dyDescent="0.2">
      <c r="A365" s="72"/>
      <c r="B365" s="14" t="s">
        <v>275</v>
      </c>
      <c r="C365" s="23">
        <v>992</v>
      </c>
      <c r="D365" s="22" t="s">
        <v>51</v>
      </c>
      <c r="E365" s="22" t="s">
        <v>25</v>
      </c>
      <c r="F365" s="22"/>
      <c r="G365" s="22"/>
      <c r="H365" s="22"/>
      <c r="I365" s="76">
        <f>I366</f>
        <v>0</v>
      </c>
    </row>
    <row r="366" spans="1:9" ht="19.5" hidden="1" customHeight="1" x14ac:dyDescent="0.2">
      <c r="A366" s="72"/>
      <c r="B366" s="14" t="s">
        <v>63</v>
      </c>
      <c r="C366" s="23">
        <v>992</v>
      </c>
      <c r="D366" s="22" t="s">
        <v>51</v>
      </c>
      <c r="E366" s="22" t="s">
        <v>25</v>
      </c>
      <c r="F366" s="73" t="s">
        <v>445</v>
      </c>
      <c r="G366" s="22"/>
      <c r="H366" s="22"/>
      <c r="I366" s="76">
        <f>I367</f>
        <v>0</v>
      </c>
    </row>
    <row r="367" spans="1:9" ht="35.25" hidden="1" customHeight="1" x14ac:dyDescent="0.2">
      <c r="A367" s="72"/>
      <c r="B367" s="14" t="s">
        <v>272</v>
      </c>
      <c r="C367" s="23">
        <v>992</v>
      </c>
      <c r="D367" s="22" t="s">
        <v>51</v>
      </c>
      <c r="E367" s="22" t="s">
        <v>25</v>
      </c>
      <c r="F367" s="73" t="s">
        <v>446</v>
      </c>
      <c r="G367" s="22"/>
      <c r="H367" s="22"/>
      <c r="I367" s="76">
        <f>I368</f>
        <v>0</v>
      </c>
    </row>
    <row r="368" spans="1:9" ht="22.5" hidden="1" customHeight="1" x14ac:dyDescent="0.2">
      <c r="A368" s="72"/>
      <c r="B368" s="14" t="s">
        <v>258</v>
      </c>
      <c r="C368" s="23">
        <v>992</v>
      </c>
      <c r="D368" s="22" t="s">
        <v>51</v>
      </c>
      <c r="E368" s="22" t="s">
        <v>25</v>
      </c>
      <c r="F368" s="73" t="s">
        <v>447</v>
      </c>
      <c r="G368" s="22"/>
      <c r="H368" s="22"/>
      <c r="I368" s="76">
        <f>I369</f>
        <v>0</v>
      </c>
    </row>
    <row r="369" spans="1:9" ht="19.5" hidden="1" customHeight="1" x14ac:dyDescent="0.2">
      <c r="A369" s="72"/>
      <c r="B369" s="14" t="s">
        <v>71</v>
      </c>
      <c r="C369" s="23">
        <v>992</v>
      </c>
      <c r="D369" s="22" t="s">
        <v>51</v>
      </c>
      <c r="E369" s="22" t="s">
        <v>25</v>
      </c>
      <c r="F369" s="73" t="s">
        <v>447</v>
      </c>
      <c r="G369" s="22" t="s">
        <v>259</v>
      </c>
      <c r="H369" s="22"/>
      <c r="I369" s="76">
        <v>0</v>
      </c>
    </row>
    <row r="370" spans="1:9" ht="19.5" customHeight="1" x14ac:dyDescent="0.25">
      <c r="A370" s="56"/>
      <c r="B370" s="61" t="s">
        <v>251</v>
      </c>
      <c r="C370" s="23"/>
      <c r="D370" s="22"/>
      <c r="E370" s="22"/>
      <c r="F370" s="25"/>
      <c r="G370" s="57"/>
      <c r="H370" s="22"/>
      <c r="I370" s="75">
        <f>I13+I134+I140+I170+I213+I274+I288+I323+I336+I364</f>
        <v>78453600</v>
      </c>
    </row>
    <row r="371" spans="1:9" ht="18" customHeight="1" x14ac:dyDescent="0.25">
      <c r="A371" s="56"/>
      <c r="B371" s="57"/>
      <c r="C371" s="23"/>
      <c r="D371" s="22"/>
      <c r="E371" s="22"/>
      <c r="F371" s="25"/>
      <c r="G371" s="57"/>
      <c r="H371" s="22"/>
      <c r="I371" s="76"/>
    </row>
    <row r="372" spans="1:9" ht="24" hidden="1" customHeight="1" x14ac:dyDescent="0.2">
      <c r="A372" s="56"/>
      <c r="B372" s="79" t="s">
        <v>252</v>
      </c>
      <c r="C372" s="54"/>
      <c r="D372" s="32"/>
      <c r="E372" s="32"/>
      <c r="F372" s="32"/>
      <c r="G372" s="32"/>
      <c r="H372" s="32"/>
      <c r="I372" s="76">
        <v>0</v>
      </c>
    </row>
    <row r="373" spans="1:9" ht="33.75" hidden="1" customHeight="1" x14ac:dyDescent="0.2">
      <c r="A373" s="56"/>
      <c r="B373" s="59" t="s">
        <v>253</v>
      </c>
      <c r="C373" s="54">
        <v>992</v>
      </c>
      <c r="D373" s="32"/>
      <c r="E373" s="32"/>
      <c r="F373" s="32" t="s">
        <v>254</v>
      </c>
      <c r="G373" s="32" t="s">
        <v>255</v>
      </c>
      <c r="H373" s="32"/>
      <c r="I373" s="76">
        <v>1821382.03</v>
      </c>
    </row>
    <row r="374" spans="1:9" ht="20.25" customHeight="1" x14ac:dyDescent="0.2">
      <c r="A374" s="56"/>
      <c r="B374" s="59" t="s">
        <v>260</v>
      </c>
      <c r="C374" s="54"/>
      <c r="D374" s="32"/>
      <c r="E374" s="32"/>
      <c r="F374" s="32"/>
      <c r="G374" s="32"/>
      <c r="H374" s="32"/>
      <c r="I374" s="76"/>
    </row>
    <row r="375" spans="1:9" ht="20.25" customHeight="1" x14ac:dyDescent="0.2">
      <c r="A375" s="56"/>
      <c r="B375" s="59" t="s">
        <v>261</v>
      </c>
      <c r="C375" s="54"/>
      <c r="D375" s="32"/>
      <c r="E375" s="32"/>
      <c r="F375" s="32"/>
      <c r="G375" s="32"/>
      <c r="H375" s="32"/>
      <c r="I375" s="76">
        <v>0</v>
      </c>
    </row>
    <row r="376" spans="1:9" ht="31.5" customHeight="1" x14ac:dyDescent="0.2">
      <c r="A376" s="56"/>
      <c r="B376" s="59" t="s">
        <v>279</v>
      </c>
      <c r="C376" s="23">
        <v>992</v>
      </c>
      <c r="D376" s="32" t="s">
        <v>25</v>
      </c>
      <c r="E376" s="32" t="s">
        <v>29</v>
      </c>
      <c r="F376" s="32" t="s">
        <v>280</v>
      </c>
      <c r="G376" s="32" t="s">
        <v>281</v>
      </c>
      <c r="H376" s="32"/>
      <c r="I376" s="76">
        <v>0</v>
      </c>
    </row>
    <row r="377" spans="1:9" ht="24.75" hidden="1" customHeight="1" x14ac:dyDescent="0.2">
      <c r="A377" s="21">
        <v>10</v>
      </c>
      <c r="B377" s="31" t="s">
        <v>56</v>
      </c>
      <c r="C377" s="19">
        <v>992</v>
      </c>
      <c r="D377" s="20" t="s">
        <v>51</v>
      </c>
      <c r="E377" s="20"/>
      <c r="F377" s="20"/>
      <c r="G377" s="20"/>
      <c r="H377" s="20"/>
      <c r="I377" s="62">
        <f>I378</f>
        <v>0</v>
      </c>
    </row>
    <row r="378" spans="1:9" ht="24.75" hidden="1" customHeight="1" x14ac:dyDescent="0.2">
      <c r="A378" s="17"/>
      <c r="B378" s="14" t="s">
        <v>56</v>
      </c>
      <c r="C378" s="23">
        <v>992</v>
      </c>
      <c r="D378" s="22" t="s">
        <v>51</v>
      </c>
      <c r="E378" s="22" t="s">
        <v>25</v>
      </c>
      <c r="F378" s="22"/>
      <c r="G378" s="22"/>
      <c r="H378" s="22"/>
      <c r="I378" s="67">
        <f>I379</f>
        <v>0</v>
      </c>
    </row>
    <row r="379" spans="1:9" ht="24.75" hidden="1" customHeight="1" x14ac:dyDescent="0.2">
      <c r="A379" s="17"/>
      <c r="B379" s="14" t="s">
        <v>63</v>
      </c>
      <c r="C379" s="23">
        <v>992</v>
      </c>
      <c r="D379" s="22" t="s">
        <v>51</v>
      </c>
      <c r="E379" s="22" t="s">
        <v>25</v>
      </c>
      <c r="F379" s="22" t="s">
        <v>121</v>
      </c>
      <c r="G379" s="22"/>
      <c r="H379" s="22"/>
      <c r="I379" s="67">
        <f>I380</f>
        <v>0</v>
      </c>
    </row>
    <row r="380" spans="1:9" ht="23.25" hidden="1" customHeight="1" x14ac:dyDescent="0.2">
      <c r="A380" s="17"/>
      <c r="B380" s="14" t="s">
        <v>64</v>
      </c>
      <c r="C380" s="23">
        <v>992</v>
      </c>
      <c r="D380" s="22" t="s">
        <v>51</v>
      </c>
      <c r="E380" s="22" t="s">
        <v>25</v>
      </c>
      <c r="F380" s="22" t="s">
        <v>122</v>
      </c>
      <c r="G380" s="22"/>
      <c r="H380" s="22"/>
      <c r="I380" s="67">
        <f>I381</f>
        <v>0</v>
      </c>
    </row>
    <row r="381" spans="1:9" ht="24.75" hidden="1" customHeight="1" x14ac:dyDescent="0.2">
      <c r="A381" s="17"/>
      <c r="B381" s="14" t="s">
        <v>71</v>
      </c>
      <c r="C381" s="23">
        <v>992</v>
      </c>
      <c r="D381" s="22" t="s">
        <v>51</v>
      </c>
      <c r="E381" s="22" t="s">
        <v>25</v>
      </c>
      <c r="F381" s="22" t="s">
        <v>122</v>
      </c>
      <c r="G381" s="22" t="s">
        <v>123</v>
      </c>
      <c r="H381" s="22"/>
      <c r="I381" s="67">
        <v>0</v>
      </c>
    </row>
    <row r="382" spans="1:9" ht="18" customHeight="1" x14ac:dyDescent="0.2">
      <c r="B382" s="44"/>
      <c r="C382" s="45"/>
      <c r="D382" s="46"/>
      <c r="E382" s="46"/>
      <c r="F382" s="46"/>
      <c r="G382" s="46"/>
      <c r="H382" s="46"/>
      <c r="I382" s="68"/>
    </row>
    <row r="383" spans="1:9" ht="48" customHeight="1" x14ac:dyDescent="0.2">
      <c r="A383" s="100" t="s">
        <v>456</v>
      </c>
      <c r="B383" s="100"/>
      <c r="C383" s="44"/>
      <c r="D383" s="47"/>
      <c r="E383" s="47"/>
      <c r="F383" s="101" t="s">
        <v>457</v>
      </c>
      <c r="G383" s="101"/>
      <c r="H383" s="101"/>
      <c r="I383" s="101"/>
    </row>
    <row r="384" spans="1:9" x14ac:dyDescent="0.2">
      <c r="I384" s="69"/>
    </row>
    <row r="385" spans="9:9" x14ac:dyDescent="0.2">
      <c r="I385" s="69"/>
    </row>
    <row r="386" spans="9:9" x14ac:dyDescent="0.2">
      <c r="I386" s="69"/>
    </row>
    <row r="387" spans="9:9" x14ac:dyDescent="0.2">
      <c r="I387" s="69"/>
    </row>
    <row r="388" spans="9:9" x14ac:dyDescent="0.2">
      <c r="I388" s="69"/>
    </row>
    <row r="389" spans="9:9" x14ac:dyDescent="0.2">
      <c r="I389" s="69"/>
    </row>
    <row r="390" spans="9:9" x14ac:dyDescent="0.2">
      <c r="I390" s="69"/>
    </row>
    <row r="391" spans="9:9" x14ac:dyDescent="0.2">
      <c r="I391" s="69"/>
    </row>
    <row r="392" spans="9:9" x14ac:dyDescent="0.2">
      <c r="I392" s="69"/>
    </row>
    <row r="393" spans="9:9" x14ac:dyDescent="0.2">
      <c r="I393" s="69"/>
    </row>
    <row r="394" spans="9:9" x14ac:dyDescent="0.2">
      <c r="I394" s="69"/>
    </row>
    <row r="395" spans="9:9" x14ac:dyDescent="0.2">
      <c r="I395" s="69"/>
    </row>
    <row r="396" spans="9:9" x14ac:dyDescent="0.2">
      <c r="I396" s="69"/>
    </row>
    <row r="397" spans="9:9" x14ac:dyDescent="0.2">
      <c r="I397" s="69"/>
    </row>
    <row r="398" spans="9:9" x14ac:dyDescent="0.2">
      <c r="I398" s="69"/>
    </row>
    <row r="399" spans="9:9" x14ac:dyDescent="0.2">
      <c r="I399" s="69"/>
    </row>
    <row r="400" spans="9:9" x14ac:dyDescent="0.2">
      <c r="I400" s="69"/>
    </row>
    <row r="401" spans="9:9" x14ac:dyDescent="0.2">
      <c r="I401" s="69"/>
    </row>
    <row r="402" spans="9:9" x14ac:dyDescent="0.2">
      <c r="I402" s="69"/>
    </row>
    <row r="403" spans="9:9" x14ac:dyDescent="0.2">
      <c r="I403" s="69"/>
    </row>
    <row r="404" spans="9:9" x14ac:dyDescent="0.2">
      <c r="I404" s="69"/>
    </row>
    <row r="405" spans="9:9" x14ac:dyDescent="0.2">
      <c r="I405" s="69"/>
    </row>
    <row r="406" spans="9:9" x14ac:dyDescent="0.2">
      <c r="I406" s="69"/>
    </row>
    <row r="407" spans="9:9" x14ac:dyDescent="0.2">
      <c r="I407" s="69"/>
    </row>
    <row r="408" spans="9:9" x14ac:dyDescent="0.2">
      <c r="I408" s="69"/>
    </row>
    <row r="409" spans="9:9" x14ac:dyDescent="0.2">
      <c r="I409" s="69"/>
    </row>
    <row r="410" spans="9:9" x14ac:dyDescent="0.2">
      <c r="I410" s="69"/>
    </row>
    <row r="411" spans="9:9" x14ac:dyDescent="0.2">
      <c r="I411" s="69"/>
    </row>
    <row r="412" spans="9:9" x14ac:dyDescent="0.2">
      <c r="I412" s="69"/>
    </row>
    <row r="413" spans="9:9" x14ac:dyDescent="0.2">
      <c r="I413" s="69"/>
    </row>
    <row r="414" spans="9:9" x14ac:dyDescent="0.2">
      <c r="I414" s="69"/>
    </row>
    <row r="415" spans="9:9" x14ac:dyDescent="0.2">
      <c r="I415" s="69"/>
    </row>
    <row r="416" spans="9:9" x14ac:dyDescent="0.2">
      <c r="I416" s="69"/>
    </row>
    <row r="417" spans="9:9" x14ac:dyDescent="0.2">
      <c r="I417" s="69"/>
    </row>
    <row r="418" spans="9:9" x14ac:dyDescent="0.2">
      <c r="I418" s="69"/>
    </row>
    <row r="419" spans="9:9" x14ac:dyDescent="0.2">
      <c r="I419" s="69"/>
    </row>
    <row r="420" spans="9:9" x14ac:dyDescent="0.2">
      <c r="I420" s="69"/>
    </row>
    <row r="421" spans="9:9" x14ac:dyDescent="0.2">
      <c r="I421" s="69"/>
    </row>
    <row r="422" spans="9:9" x14ac:dyDescent="0.2">
      <c r="I422" s="69"/>
    </row>
    <row r="423" spans="9:9" x14ac:dyDescent="0.2">
      <c r="I423" s="69"/>
    </row>
    <row r="424" spans="9:9" x14ac:dyDescent="0.2">
      <c r="I424" s="69"/>
    </row>
    <row r="425" spans="9:9" x14ac:dyDescent="0.2">
      <c r="I425" s="69"/>
    </row>
    <row r="426" spans="9:9" x14ac:dyDescent="0.2">
      <c r="I426" s="69"/>
    </row>
    <row r="427" spans="9:9" x14ac:dyDescent="0.2">
      <c r="I427" s="69"/>
    </row>
    <row r="428" spans="9:9" x14ac:dyDescent="0.2">
      <c r="I428" s="69"/>
    </row>
    <row r="429" spans="9:9" x14ac:dyDescent="0.2">
      <c r="I429" s="69"/>
    </row>
    <row r="430" spans="9:9" x14ac:dyDescent="0.2">
      <c r="I430" s="69"/>
    </row>
    <row r="431" spans="9:9" x14ac:dyDescent="0.2">
      <c r="I431" s="69"/>
    </row>
    <row r="432" spans="9:9" x14ac:dyDescent="0.2">
      <c r="I432" s="69"/>
    </row>
    <row r="433" spans="9:9" x14ac:dyDescent="0.2">
      <c r="I433" s="69"/>
    </row>
    <row r="434" spans="9:9" x14ac:dyDescent="0.2">
      <c r="I434" s="69"/>
    </row>
    <row r="435" spans="9:9" x14ac:dyDescent="0.2">
      <c r="I435" s="69"/>
    </row>
    <row r="436" spans="9:9" x14ac:dyDescent="0.2">
      <c r="I436" s="69"/>
    </row>
    <row r="437" spans="9:9" x14ac:dyDescent="0.2">
      <c r="I437" s="69"/>
    </row>
    <row r="438" spans="9:9" x14ac:dyDescent="0.2">
      <c r="I438" s="69"/>
    </row>
    <row r="439" spans="9:9" x14ac:dyDescent="0.2">
      <c r="I439" s="69"/>
    </row>
    <row r="440" spans="9:9" x14ac:dyDescent="0.2">
      <c r="I440" s="69"/>
    </row>
    <row r="441" spans="9:9" x14ac:dyDescent="0.2">
      <c r="I441" s="69"/>
    </row>
    <row r="442" spans="9:9" x14ac:dyDescent="0.2">
      <c r="I442" s="69"/>
    </row>
    <row r="443" spans="9:9" x14ac:dyDescent="0.2">
      <c r="I443" s="69"/>
    </row>
    <row r="444" spans="9:9" x14ac:dyDescent="0.2">
      <c r="I444" s="69"/>
    </row>
    <row r="445" spans="9:9" x14ac:dyDescent="0.2">
      <c r="I445" s="69"/>
    </row>
    <row r="446" spans="9:9" x14ac:dyDescent="0.2">
      <c r="I446" s="69"/>
    </row>
    <row r="447" spans="9:9" x14ac:dyDescent="0.2">
      <c r="I447" s="69"/>
    </row>
    <row r="448" spans="9:9" x14ac:dyDescent="0.2">
      <c r="I448" s="69"/>
    </row>
    <row r="449" spans="9:9" x14ac:dyDescent="0.2">
      <c r="I449" s="69"/>
    </row>
    <row r="450" spans="9:9" x14ac:dyDescent="0.2">
      <c r="I450" s="69"/>
    </row>
    <row r="451" spans="9:9" x14ac:dyDescent="0.2">
      <c r="I451" s="69"/>
    </row>
    <row r="452" spans="9:9" x14ac:dyDescent="0.2">
      <c r="I452" s="69"/>
    </row>
    <row r="453" spans="9:9" x14ac:dyDescent="0.2">
      <c r="I453" s="69"/>
    </row>
    <row r="454" spans="9:9" x14ac:dyDescent="0.2">
      <c r="I454" s="69"/>
    </row>
    <row r="455" spans="9:9" x14ac:dyDescent="0.2">
      <c r="I455" s="69"/>
    </row>
    <row r="456" spans="9:9" x14ac:dyDescent="0.2">
      <c r="I456" s="69"/>
    </row>
    <row r="457" spans="9:9" x14ac:dyDescent="0.2">
      <c r="I457" s="69"/>
    </row>
    <row r="458" spans="9:9" x14ac:dyDescent="0.2">
      <c r="I458" s="69"/>
    </row>
    <row r="459" spans="9:9" x14ac:dyDescent="0.2">
      <c r="I459" s="69"/>
    </row>
    <row r="460" spans="9:9" x14ac:dyDescent="0.2">
      <c r="I460" s="69"/>
    </row>
    <row r="461" spans="9:9" x14ac:dyDescent="0.2">
      <c r="I461" s="69"/>
    </row>
    <row r="462" spans="9:9" x14ac:dyDescent="0.2">
      <c r="I462" s="69"/>
    </row>
    <row r="463" spans="9:9" x14ac:dyDescent="0.2">
      <c r="I463" s="69"/>
    </row>
    <row r="464" spans="9:9" x14ac:dyDescent="0.2">
      <c r="I464" s="69"/>
    </row>
    <row r="465" spans="9:9" x14ac:dyDescent="0.2">
      <c r="I465" s="69"/>
    </row>
    <row r="466" spans="9:9" x14ac:dyDescent="0.2">
      <c r="I466" s="69"/>
    </row>
    <row r="467" spans="9:9" x14ac:dyDescent="0.2">
      <c r="I467" s="69"/>
    </row>
    <row r="468" spans="9:9" x14ac:dyDescent="0.2">
      <c r="I468" s="69"/>
    </row>
    <row r="469" spans="9:9" x14ac:dyDescent="0.2">
      <c r="I469" s="69"/>
    </row>
    <row r="470" spans="9:9" x14ac:dyDescent="0.2">
      <c r="I470" s="69"/>
    </row>
    <row r="471" spans="9:9" x14ac:dyDescent="0.2">
      <c r="I471" s="69"/>
    </row>
    <row r="472" spans="9:9" x14ac:dyDescent="0.2">
      <c r="I472" s="69"/>
    </row>
    <row r="473" spans="9:9" x14ac:dyDescent="0.2">
      <c r="I473" s="69"/>
    </row>
    <row r="474" spans="9:9" x14ac:dyDescent="0.2">
      <c r="I474" s="69"/>
    </row>
    <row r="475" spans="9:9" x14ac:dyDescent="0.2">
      <c r="I475" s="69"/>
    </row>
    <row r="476" spans="9:9" x14ac:dyDescent="0.2">
      <c r="I476" s="69"/>
    </row>
    <row r="477" spans="9:9" x14ac:dyDescent="0.2">
      <c r="I477" s="69"/>
    </row>
    <row r="478" spans="9:9" x14ac:dyDescent="0.2">
      <c r="I478" s="69"/>
    </row>
    <row r="479" spans="9:9" x14ac:dyDescent="0.2">
      <c r="I479" s="69"/>
    </row>
    <row r="480" spans="9:9" x14ac:dyDescent="0.2">
      <c r="I480" s="69"/>
    </row>
    <row r="481" spans="9:9" x14ac:dyDescent="0.2">
      <c r="I481" s="69"/>
    </row>
    <row r="482" spans="9:9" x14ac:dyDescent="0.2">
      <c r="I482" s="69"/>
    </row>
    <row r="483" spans="9:9" x14ac:dyDescent="0.2">
      <c r="I483" s="69"/>
    </row>
    <row r="484" spans="9:9" x14ac:dyDescent="0.2">
      <c r="I484" s="69"/>
    </row>
    <row r="485" spans="9:9" x14ac:dyDescent="0.2">
      <c r="I485" s="69"/>
    </row>
    <row r="486" spans="9:9" x14ac:dyDescent="0.2">
      <c r="I486" s="69"/>
    </row>
    <row r="487" spans="9:9" x14ac:dyDescent="0.2">
      <c r="I487" s="69"/>
    </row>
    <row r="488" spans="9:9" x14ac:dyDescent="0.2">
      <c r="I488" s="69"/>
    </row>
    <row r="489" spans="9:9" x14ac:dyDescent="0.2">
      <c r="I489" s="69"/>
    </row>
    <row r="490" spans="9:9" x14ac:dyDescent="0.2">
      <c r="I490" s="69"/>
    </row>
    <row r="491" spans="9:9" x14ac:dyDescent="0.2">
      <c r="I491" s="69"/>
    </row>
    <row r="492" spans="9:9" x14ac:dyDescent="0.2">
      <c r="I492" s="69"/>
    </row>
    <row r="493" spans="9:9" x14ac:dyDescent="0.2">
      <c r="I493" s="69"/>
    </row>
    <row r="494" spans="9:9" x14ac:dyDescent="0.2">
      <c r="I494" s="69"/>
    </row>
    <row r="495" spans="9:9" x14ac:dyDescent="0.2">
      <c r="I495" s="69"/>
    </row>
    <row r="496" spans="9:9" x14ac:dyDescent="0.2">
      <c r="I496" s="69"/>
    </row>
    <row r="497" spans="9:9" x14ac:dyDescent="0.2">
      <c r="I497" s="69"/>
    </row>
    <row r="498" spans="9:9" x14ac:dyDescent="0.2">
      <c r="I498" s="69"/>
    </row>
    <row r="499" spans="9:9" x14ac:dyDescent="0.2">
      <c r="I499" s="69"/>
    </row>
    <row r="500" spans="9:9" x14ac:dyDescent="0.2">
      <c r="I500" s="69"/>
    </row>
    <row r="501" spans="9:9" x14ac:dyDescent="0.2">
      <c r="I501" s="69"/>
    </row>
    <row r="502" spans="9:9" x14ac:dyDescent="0.2">
      <c r="I502" s="69"/>
    </row>
    <row r="503" spans="9:9" x14ac:dyDescent="0.2">
      <c r="I503" s="69"/>
    </row>
    <row r="504" spans="9:9" x14ac:dyDescent="0.2">
      <c r="I504" s="69"/>
    </row>
    <row r="505" spans="9:9" x14ac:dyDescent="0.2">
      <c r="I505" s="69"/>
    </row>
    <row r="506" spans="9:9" x14ac:dyDescent="0.2">
      <c r="I506" s="69"/>
    </row>
    <row r="507" spans="9:9" x14ac:dyDescent="0.2">
      <c r="I507" s="69"/>
    </row>
    <row r="508" spans="9:9" x14ac:dyDescent="0.2">
      <c r="I508" s="69"/>
    </row>
    <row r="509" spans="9:9" x14ac:dyDescent="0.2">
      <c r="I509" s="69"/>
    </row>
    <row r="510" spans="9:9" x14ac:dyDescent="0.2">
      <c r="I510" s="69"/>
    </row>
    <row r="511" spans="9:9" x14ac:dyDescent="0.2">
      <c r="I511" s="69"/>
    </row>
    <row r="512" spans="9:9" x14ac:dyDescent="0.2">
      <c r="I512" s="69"/>
    </row>
    <row r="513" spans="9:9" x14ac:dyDescent="0.2">
      <c r="I513" s="69"/>
    </row>
    <row r="514" spans="9:9" x14ac:dyDescent="0.2">
      <c r="I514" s="69"/>
    </row>
    <row r="515" spans="9:9" x14ac:dyDescent="0.2">
      <c r="I515" s="69"/>
    </row>
    <row r="516" spans="9:9" x14ac:dyDescent="0.2">
      <c r="I516" s="69"/>
    </row>
    <row r="517" spans="9:9" x14ac:dyDescent="0.2">
      <c r="I517" s="69"/>
    </row>
    <row r="518" spans="9:9" x14ac:dyDescent="0.2">
      <c r="I518" s="69"/>
    </row>
    <row r="519" spans="9:9" x14ac:dyDescent="0.2">
      <c r="I519" s="69"/>
    </row>
    <row r="520" spans="9:9" x14ac:dyDescent="0.2">
      <c r="I520" s="69"/>
    </row>
    <row r="521" spans="9:9" x14ac:dyDescent="0.2">
      <c r="I521" s="69"/>
    </row>
    <row r="522" spans="9:9" x14ac:dyDescent="0.2">
      <c r="I522" s="69"/>
    </row>
    <row r="523" spans="9:9" x14ac:dyDescent="0.2">
      <c r="I523" s="69"/>
    </row>
    <row r="524" spans="9:9" x14ac:dyDescent="0.2">
      <c r="I524" s="69"/>
    </row>
    <row r="525" spans="9:9" x14ac:dyDescent="0.2">
      <c r="I525" s="69"/>
    </row>
    <row r="526" spans="9:9" x14ac:dyDescent="0.2">
      <c r="I526" s="69"/>
    </row>
    <row r="527" spans="9:9" x14ac:dyDescent="0.2">
      <c r="I527" s="69"/>
    </row>
    <row r="528" spans="9:9" x14ac:dyDescent="0.2">
      <c r="I528" s="69"/>
    </row>
    <row r="529" spans="9:9" x14ac:dyDescent="0.2">
      <c r="I529" s="69"/>
    </row>
    <row r="530" spans="9:9" x14ac:dyDescent="0.2">
      <c r="I530" s="69"/>
    </row>
    <row r="531" spans="9:9" x14ac:dyDescent="0.2">
      <c r="I531" s="69"/>
    </row>
    <row r="532" spans="9:9" x14ac:dyDescent="0.2">
      <c r="I532" s="69"/>
    </row>
    <row r="533" spans="9:9" x14ac:dyDescent="0.2">
      <c r="I533" s="69"/>
    </row>
    <row r="534" spans="9:9" x14ac:dyDescent="0.2">
      <c r="I534" s="69"/>
    </row>
    <row r="535" spans="9:9" x14ac:dyDescent="0.2">
      <c r="I535" s="69"/>
    </row>
    <row r="536" spans="9:9" x14ac:dyDescent="0.2">
      <c r="I536" s="69"/>
    </row>
    <row r="537" spans="9:9" x14ac:dyDescent="0.2">
      <c r="I537" s="69"/>
    </row>
    <row r="538" spans="9:9" x14ac:dyDescent="0.2">
      <c r="I538" s="69"/>
    </row>
    <row r="539" spans="9:9" x14ac:dyDescent="0.2">
      <c r="I539" s="69"/>
    </row>
    <row r="540" spans="9:9" x14ac:dyDescent="0.2">
      <c r="I540" s="69"/>
    </row>
    <row r="541" spans="9:9" x14ac:dyDescent="0.2">
      <c r="I541" s="69"/>
    </row>
    <row r="542" spans="9:9" x14ac:dyDescent="0.2">
      <c r="I542" s="69"/>
    </row>
    <row r="543" spans="9:9" x14ac:dyDescent="0.2">
      <c r="I543" s="69"/>
    </row>
    <row r="544" spans="9:9" x14ac:dyDescent="0.2">
      <c r="I544" s="69"/>
    </row>
    <row r="545" spans="9:9" x14ac:dyDescent="0.2">
      <c r="I545" s="69"/>
    </row>
    <row r="546" spans="9:9" x14ac:dyDescent="0.2">
      <c r="I546" s="69"/>
    </row>
    <row r="547" spans="9:9" x14ac:dyDescent="0.2">
      <c r="I547" s="69"/>
    </row>
    <row r="548" spans="9:9" x14ac:dyDescent="0.2">
      <c r="I548" s="69"/>
    </row>
    <row r="549" spans="9:9" x14ac:dyDescent="0.2">
      <c r="I549" s="69"/>
    </row>
    <row r="550" spans="9:9" x14ac:dyDescent="0.2">
      <c r="I550" s="69"/>
    </row>
    <row r="551" spans="9:9" x14ac:dyDescent="0.2">
      <c r="I551" s="69"/>
    </row>
    <row r="552" spans="9:9" x14ac:dyDescent="0.2">
      <c r="I552" s="69"/>
    </row>
    <row r="553" spans="9:9" x14ac:dyDescent="0.2">
      <c r="I553" s="69"/>
    </row>
    <row r="554" spans="9:9" x14ac:dyDescent="0.2">
      <c r="I554" s="69"/>
    </row>
    <row r="555" spans="9:9" x14ac:dyDescent="0.2">
      <c r="I555" s="69"/>
    </row>
    <row r="556" spans="9:9" x14ac:dyDescent="0.2">
      <c r="I556" s="69"/>
    </row>
    <row r="557" spans="9:9" x14ac:dyDescent="0.2">
      <c r="I557" s="69"/>
    </row>
    <row r="558" spans="9:9" x14ac:dyDescent="0.2">
      <c r="I558" s="69"/>
    </row>
    <row r="559" spans="9:9" x14ac:dyDescent="0.2">
      <c r="I559" s="69"/>
    </row>
    <row r="560" spans="9:9" x14ac:dyDescent="0.2">
      <c r="I560" s="69"/>
    </row>
    <row r="561" spans="9:9" x14ac:dyDescent="0.2">
      <c r="I561" s="69"/>
    </row>
    <row r="562" spans="9:9" x14ac:dyDescent="0.2">
      <c r="I562" s="69"/>
    </row>
    <row r="563" spans="9:9" x14ac:dyDescent="0.2">
      <c r="I563" s="69"/>
    </row>
    <row r="564" spans="9:9" x14ac:dyDescent="0.2">
      <c r="I564" s="69"/>
    </row>
    <row r="565" spans="9:9" x14ac:dyDescent="0.2">
      <c r="I565" s="69"/>
    </row>
    <row r="566" spans="9:9" x14ac:dyDescent="0.2">
      <c r="I566" s="69"/>
    </row>
    <row r="567" spans="9:9" x14ac:dyDescent="0.2">
      <c r="I567" s="69"/>
    </row>
    <row r="568" spans="9:9" x14ac:dyDescent="0.2">
      <c r="I568" s="69"/>
    </row>
    <row r="569" spans="9:9" x14ac:dyDescent="0.2">
      <c r="I569" s="69"/>
    </row>
    <row r="570" spans="9:9" x14ac:dyDescent="0.2">
      <c r="I570" s="69"/>
    </row>
    <row r="571" spans="9:9" x14ac:dyDescent="0.2">
      <c r="I571" s="69"/>
    </row>
    <row r="572" spans="9:9" x14ac:dyDescent="0.2">
      <c r="I572" s="69"/>
    </row>
    <row r="573" spans="9:9" x14ac:dyDescent="0.2">
      <c r="I573" s="69"/>
    </row>
    <row r="574" spans="9:9" x14ac:dyDescent="0.2">
      <c r="I574" s="69"/>
    </row>
    <row r="575" spans="9:9" x14ac:dyDescent="0.2">
      <c r="I575" s="69"/>
    </row>
    <row r="576" spans="9:9" x14ac:dyDescent="0.2">
      <c r="I576" s="69"/>
    </row>
    <row r="577" spans="9:9" x14ac:dyDescent="0.2">
      <c r="I577" s="69"/>
    </row>
    <row r="578" spans="9:9" x14ac:dyDescent="0.2">
      <c r="I578" s="69"/>
    </row>
    <row r="579" spans="9:9" x14ac:dyDescent="0.2">
      <c r="I579" s="69"/>
    </row>
    <row r="580" spans="9:9" x14ac:dyDescent="0.2">
      <c r="I580" s="69"/>
    </row>
    <row r="581" spans="9:9" x14ac:dyDescent="0.2">
      <c r="I581" s="69"/>
    </row>
    <row r="582" spans="9:9" x14ac:dyDescent="0.2">
      <c r="I582" s="69"/>
    </row>
    <row r="583" spans="9:9" x14ac:dyDescent="0.2">
      <c r="I583" s="69"/>
    </row>
    <row r="584" spans="9:9" x14ac:dyDescent="0.2">
      <c r="I584" s="69"/>
    </row>
    <row r="585" spans="9:9" x14ac:dyDescent="0.2">
      <c r="I585" s="69"/>
    </row>
    <row r="586" spans="9:9" x14ac:dyDescent="0.2">
      <c r="I586" s="69"/>
    </row>
    <row r="587" spans="9:9" x14ac:dyDescent="0.2">
      <c r="I587" s="69"/>
    </row>
    <row r="588" spans="9:9" x14ac:dyDescent="0.2">
      <c r="I588" s="69"/>
    </row>
    <row r="589" spans="9:9" x14ac:dyDescent="0.2">
      <c r="I589" s="69"/>
    </row>
    <row r="590" spans="9:9" x14ac:dyDescent="0.2">
      <c r="I590" s="69"/>
    </row>
    <row r="591" spans="9:9" x14ac:dyDescent="0.2">
      <c r="I591" s="69"/>
    </row>
    <row r="592" spans="9:9" x14ac:dyDescent="0.2">
      <c r="I592" s="69"/>
    </row>
    <row r="593" spans="9:9" x14ac:dyDescent="0.2">
      <c r="I593" s="69"/>
    </row>
    <row r="594" spans="9:9" x14ac:dyDescent="0.2">
      <c r="I594" s="69"/>
    </row>
    <row r="595" spans="9:9" x14ac:dyDescent="0.2">
      <c r="I595" s="69"/>
    </row>
    <row r="596" spans="9:9" x14ac:dyDescent="0.2">
      <c r="I596" s="69"/>
    </row>
    <row r="597" spans="9:9" x14ac:dyDescent="0.2">
      <c r="I597" s="69"/>
    </row>
    <row r="598" spans="9:9" x14ac:dyDescent="0.2">
      <c r="I598" s="69"/>
    </row>
    <row r="599" spans="9:9" x14ac:dyDescent="0.2">
      <c r="I599" s="69"/>
    </row>
    <row r="600" spans="9:9" x14ac:dyDescent="0.2">
      <c r="I600" s="69"/>
    </row>
    <row r="601" spans="9:9" x14ac:dyDescent="0.2">
      <c r="I601" s="69"/>
    </row>
    <row r="602" spans="9:9" x14ac:dyDescent="0.2">
      <c r="I602" s="69"/>
    </row>
    <row r="603" spans="9:9" x14ac:dyDescent="0.2">
      <c r="I603" s="69"/>
    </row>
    <row r="604" spans="9:9" x14ac:dyDescent="0.2">
      <c r="I604" s="69"/>
    </row>
    <row r="605" spans="9:9" x14ac:dyDescent="0.2">
      <c r="I605" s="69"/>
    </row>
    <row r="606" spans="9:9" x14ac:dyDescent="0.2">
      <c r="I606" s="69"/>
    </row>
    <row r="607" spans="9:9" x14ac:dyDescent="0.2">
      <c r="I607" s="69"/>
    </row>
    <row r="608" spans="9:9" x14ac:dyDescent="0.2">
      <c r="I608" s="69"/>
    </row>
    <row r="609" spans="9:9" x14ac:dyDescent="0.2">
      <c r="I609" s="69"/>
    </row>
    <row r="610" spans="9:9" x14ac:dyDescent="0.2">
      <c r="I610" s="69"/>
    </row>
    <row r="611" spans="9:9" x14ac:dyDescent="0.2">
      <c r="I611" s="69"/>
    </row>
    <row r="612" spans="9:9" x14ac:dyDescent="0.2">
      <c r="I612" s="69"/>
    </row>
    <row r="613" spans="9:9" x14ac:dyDescent="0.2">
      <c r="I613" s="69"/>
    </row>
    <row r="614" spans="9:9" x14ac:dyDescent="0.2">
      <c r="I614" s="69"/>
    </row>
    <row r="615" spans="9:9" x14ac:dyDescent="0.2">
      <c r="I615" s="69"/>
    </row>
    <row r="616" spans="9:9" x14ac:dyDescent="0.2">
      <c r="I616" s="69"/>
    </row>
    <row r="617" spans="9:9" x14ac:dyDescent="0.2">
      <c r="I617" s="69"/>
    </row>
    <row r="618" spans="9:9" x14ac:dyDescent="0.2">
      <c r="I618" s="69"/>
    </row>
    <row r="619" spans="9:9" x14ac:dyDescent="0.2">
      <c r="I619" s="69"/>
    </row>
    <row r="620" spans="9:9" x14ac:dyDescent="0.2">
      <c r="I620" s="69"/>
    </row>
    <row r="621" spans="9:9" x14ac:dyDescent="0.2">
      <c r="I621" s="69"/>
    </row>
    <row r="622" spans="9:9" x14ac:dyDescent="0.2">
      <c r="I622" s="69"/>
    </row>
    <row r="623" spans="9:9" x14ac:dyDescent="0.2">
      <c r="I623" s="69"/>
    </row>
    <row r="624" spans="9:9" x14ac:dyDescent="0.2">
      <c r="I624" s="69"/>
    </row>
    <row r="625" spans="9:9" x14ac:dyDescent="0.2">
      <c r="I625" s="69"/>
    </row>
    <row r="626" spans="9:9" x14ac:dyDescent="0.2">
      <c r="I626" s="69"/>
    </row>
    <row r="627" spans="9:9" x14ac:dyDescent="0.2">
      <c r="I627" s="69"/>
    </row>
    <row r="628" spans="9:9" x14ac:dyDescent="0.2">
      <c r="I628" s="69"/>
    </row>
    <row r="629" spans="9:9" x14ac:dyDescent="0.2">
      <c r="I629" s="69"/>
    </row>
    <row r="630" spans="9:9" x14ac:dyDescent="0.2">
      <c r="I630" s="69"/>
    </row>
    <row r="631" spans="9:9" x14ac:dyDescent="0.2">
      <c r="I631" s="69"/>
    </row>
    <row r="632" spans="9:9" x14ac:dyDescent="0.2">
      <c r="I632" s="69"/>
    </row>
    <row r="633" spans="9:9" x14ac:dyDescent="0.2">
      <c r="I633" s="69"/>
    </row>
    <row r="634" spans="9:9" x14ac:dyDescent="0.2">
      <c r="I634" s="69"/>
    </row>
    <row r="635" spans="9:9" x14ac:dyDescent="0.2">
      <c r="I635" s="69"/>
    </row>
    <row r="636" spans="9:9" x14ac:dyDescent="0.2">
      <c r="I636" s="69"/>
    </row>
    <row r="637" spans="9:9" x14ac:dyDescent="0.2">
      <c r="I637" s="69"/>
    </row>
    <row r="638" spans="9:9" x14ac:dyDescent="0.2">
      <c r="I638" s="69"/>
    </row>
    <row r="639" spans="9:9" x14ac:dyDescent="0.2">
      <c r="I639" s="69"/>
    </row>
    <row r="640" spans="9:9" x14ac:dyDescent="0.2">
      <c r="I640" s="69"/>
    </row>
    <row r="641" spans="9:9" x14ac:dyDescent="0.2">
      <c r="I641" s="69"/>
    </row>
    <row r="642" spans="9:9" x14ac:dyDescent="0.2">
      <c r="I642" s="69"/>
    </row>
    <row r="643" spans="9:9" x14ac:dyDescent="0.2">
      <c r="I643" s="69"/>
    </row>
    <row r="644" spans="9:9" x14ac:dyDescent="0.2">
      <c r="I644" s="69"/>
    </row>
    <row r="645" spans="9:9" x14ac:dyDescent="0.2">
      <c r="I645" s="69"/>
    </row>
    <row r="646" spans="9:9" x14ac:dyDescent="0.2">
      <c r="I646" s="69"/>
    </row>
    <row r="647" spans="9:9" x14ac:dyDescent="0.2">
      <c r="I647" s="69"/>
    </row>
    <row r="648" spans="9:9" x14ac:dyDescent="0.2">
      <c r="I648" s="69"/>
    </row>
    <row r="649" spans="9:9" x14ac:dyDescent="0.2">
      <c r="I649" s="69"/>
    </row>
    <row r="650" spans="9:9" x14ac:dyDescent="0.2">
      <c r="I650" s="69"/>
    </row>
    <row r="651" spans="9:9" x14ac:dyDescent="0.2">
      <c r="I651" s="69"/>
    </row>
    <row r="652" spans="9:9" x14ac:dyDescent="0.2">
      <c r="I652" s="69"/>
    </row>
    <row r="653" spans="9:9" x14ac:dyDescent="0.2">
      <c r="I653" s="69"/>
    </row>
    <row r="654" spans="9:9" x14ac:dyDescent="0.2">
      <c r="I654" s="69"/>
    </row>
    <row r="655" spans="9:9" x14ac:dyDescent="0.2">
      <c r="I655" s="69"/>
    </row>
    <row r="656" spans="9:9" x14ac:dyDescent="0.2">
      <c r="I656" s="69"/>
    </row>
    <row r="657" spans="9:9" x14ac:dyDescent="0.2">
      <c r="I657" s="69"/>
    </row>
    <row r="658" spans="9:9" x14ac:dyDescent="0.2">
      <c r="I658" s="69"/>
    </row>
    <row r="659" spans="9:9" x14ac:dyDescent="0.2">
      <c r="I659" s="69"/>
    </row>
    <row r="660" spans="9:9" x14ac:dyDescent="0.2">
      <c r="I660" s="69"/>
    </row>
    <row r="661" spans="9:9" x14ac:dyDescent="0.2">
      <c r="I661" s="69"/>
    </row>
    <row r="662" spans="9:9" x14ac:dyDescent="0.2">
      <c r="I662" s="69"/>
    </row>
    <row r="663" spans="9:9" x14ac:dyDescent="0.2">
      <c r="I663" s="69"/>
    </row>
    <row r="664" spans="9:9" x14ac:dyDescent="0.2">
      <c r="I664" s="69"/>
    </row>
    <row r="665" spans="9:9" x14ac:dyDescent="0.2">
      <c r="I665" s="69"/>
    </row>
    <row r="666" spans="9:9" x14ac:dyDescent="0.2">
      <c r="I666" s="69"/>
    </row>
    <row r="667" spans="9:9" x14ac:dyDescent="0.2">
      <c r="I667" s="69"/>
    </row>
    <row r="668" spans="9:9" x14ac:dyDescent="0.2">
      <c r="I668" s="69"/>
    </row>
    <row r="669" spans="9:9" x14ac:dyDescent="0.2">
      <c r="I669" s="69"/>
    </row>
    <row r="670" spans="9:9" x14ac:dyDescent="0.2">
      <c r="I670" s="69"/>
    </row>
    <row r="671" spans="9:9" x14ac:dyDescent="0.2">
      <c r="I671" s="69"/>
    </row>
    <row r="672" spans="9:9" x14ac:dyDescent="0.2">
      <c r="I672" s="69"/>
    </row>
    <row r="673" spans="9:9" x14ac:dyDescent="0.2">
      <c r="I673" s="69"/>
    </row>
    <row r="674" spans="9:9" x14ac:dyDescent="0.2">
      <c r="I674" s="69"/>
    </row>
    <row r="675" spans="9:9" x14ac:dyDescent="0.2">
      <c r="I675" s="69"/>
    </row>
    <row r="676" spans="9:9" x14ac:dyDescent="0.2">
      <c r="I676" s="69"/>
    </row>
    <row r="677" spans="9:9" x14ac:dyDescent="0.2">
      <c r="I677" s="69"/>
    </row>
    <row r="678" spans="9:9" x14ac:dyDescent="0.2">
      <c r="I678" s="69"/>
    </row>
    <row r="679" spans="9:9" x14ac:dyDescent="0.2">
      <c r="I679" s="69"/>
    </row>
    <row r="680" spans="9:9" x14ac:dyDescent="0.2">
      <c r="I680" s="69"/>
    </row>
    <row r="681" spans="9:9" x14ac:dyDescent="0.2">
      <c r="I681" s="69"/>
    </row>
    <row r="682" spans="9:9" x14ac:dyDescent="0.2">
      <c r="I682" s="69"/>
    </row>
    <row r="683" spans="9:9" x14ac:dyDescent="0.2">
      <c r="I683" s="69"/>
    </row>
    <row r="684" spans="9:9" x14ac:dyDescent="0.2">
      <c r="I684" s="69"/>
    </row>
    <row r="685" spans="9:9" x14ac:dyDescent="0.2">
      <c r="I685" s="69"/>
    </row>
    <row r="686" spans="9:9" x14ac:dyDescent="0.2">
      <c r="I686" s="69"/>
    </row>
    <row r="687" spans="9:9" x14ac:dyDescent="0.2">
      <c r="I687" s="69"/>
    </row>
    <row r="688" spans="9:9" x14ac:dyDescent="0.2">
      <c r="I688" s="69"/>
    </row>
    <row r="689" spans="9:9" x14ac:dyDescent="0.2">
      <c r="I689" s="69"/>
    </row>
    <row r="690" spans="9:9" x14ac:dyDescent="0.2">
      <c r="I690" s="69"/>
    </row>
    <row r="691" spans="9:9" x14ac:dyDescent="0.2">
      <c r="I691" s="69"/>
    </row>
    <row r="692" spans="9:9" x14ac:dyDescent="0.2">
      <c r="I692" s="69"/>
    </row>
    <row r="693" spans="9:9" x14ac:dyDescent="0.2">
      <c r="I693" s="69"/>
    </row>
    <row r="694" spans="9:9" x14ac:dyDescent="0.2">
      <c r="I694" s="69"/>
    </row>
    <row r="695" spans="9:9" x14ac:dyDescent="0.2">
      <c r="I695" s="69"/>
    </row>
    <row r="696" spans="9:9" x14ac:dyDescent="0.2">
      <c r="I696" s="69"/>
    </row>
    <row r="697" spans="9:9" x14ac:dyDescent="0.2">
      <c r="I697" s="69"/>
    </row>
    <row r="698" spans="9:9" x14ac:dyDescent="0.2">
      <c r="I698" s="69"/>
    </row>
    <row r="699" spans="9:9" x14ac:dyDescent="0.2">
      <c r="I699" s="69"/>
    </row>
    <row r="700" spans="9:9" x14ac:dyDescent="0.2">
      <c r="I700" s="69"/>
    </row>
    <row r="701" spans="9:9" x14ac:dyDescent="0.2">
      <c r="I701" s="69"/>
    </row>
    <row r="702" spans="9:9" x14ac:dyDescent="0.2">
      <c r="I702" s="69"/>
    </row>
    <row r="703" spans="9:9" x14ac:dyDescent="0.2">
      <c r="I703" s="69"/>
    </row>
    <row r="704" spans="9:9" x14ac:dyDescent="0.2">
      <c r="I704" s="69"/>
    </row>
    <row r="705" spans="9:9" x14ac:dyDescent="0.2">
      <c r="I705" s="69"/>
    </row>
    <row r="706" spans="9:9" x14ac:dyDescent="0.2">
      <c r="I706" s="69"/>
    </row>
    <row r="707" spans="9:9" x14ac:dyDescent="0.2">
      <c r="I707" s="69"/>
    </row>
    <row r="708" spans="9:9" x14ac:dyDescent="0.2">
      <c r="I708" s="69"/>
    </row>
    <row r="709" spans="9:9" x14ac:dyDescent="0.2">
      <c r="I709" s="69"/>
    </row>
    <row r="710" spans="9:9" x14ac:dyDescent="0.2">
      <c r="I710" s="69"/>
    </row>
    <row r="711" spans="9:9" x14ac:dyDescent="0.2">
      <c r="I711" s="69"/>
    </row>
    <row r="712" spans="9:9" x14ac:dyDescent="0.2">
      <c r="I712" s="69"/>
    </row>
    <row r="713" spans="9:9" x14ac:dyDescent="0.2">
      <c r="I713" s="69"/>
    </row>
    <row r="714" spans="9:9" x14ac:dyDescent="0.2">
      <c r="I714" s="69"/>
    </row>
    <row r="715" spans="9:9" x14ac:dyDescent="0.2">
      <c r="I715" s="69"/>
    </row>
    <row r="716" spans="9:9" x14ac:dyDescent="0.2">
      <c r="I716" s="69"/>
    </row>
    <row r="717" spans="9:9" x14ac:dyDescent="0.2">
      <c r="I717" s="69"/>
    </row>
    <row r="718" spans="9:9" x14ac:dyDescent="0.2">
      <c r="I718" s="69"/>
    </row>
    <row r="719" spans="9:9" x14ac:dyDescent="0.2">
      <c r="I719" s="69"/>
    </row>
    <row r="720" spans="9:9" x14ac:dyDescent="0.2">
      <c r="I720" s="69"/>
    </row>
    <row r="721" spans="9:9" x14ac:dyDescent="0.2">
      <c r="I721" s="69"/>
    </row>
    <row r="722" spans="9:9" x14ac:dyDescent="0.2">
      <c r="I722" s="69"/>
    </row>
    <row r="723" spans="9:9" x14ac:dyDescent="0.2">
      <c r="I723" s="69"/>
    </row>
    <row r="724" spans="9:9" x14ac:dyDescent="0.2">
      <c r="I724" s="69"/>
    </row>
    <row r="725" spans="9:9" x14ac:dyDescent="0.2">
      <c r="I725" s="69"/>
    </row>
    <row r="726" spans="9:9" x14ac:dyDescent="0.2">
      <c r="I726" s="69"/>
    </row>
    <row r="727" spans="9:9" x14ac:dyDescent="0.2">
      <c r="I727" s="69"/>
    </row>
    <row r="728" spans="9:9" x14ac:dyDescent="0.2">
      <c r="I728" s="69"/>
    </row>
    <row r="729" spans="9:9" x14ac:dyDescent="0.2">
      <c r="I729" s="69"/>
    </row>
    <row r="730" spans="9:9" x14ac:dyDescent="0.2">
      <c r="I730" s="69"/>
    </row>
    <row r="731" spans="9:9" x14ac:dyDescent="0.2">
      <c r="I731" s="69"/>
    </row>
    <row r="732" spans="9:9" x14ac:dyDescent="0.2">
      <c r="I732" s="69"/>
    </row>
    <row r="733" spans="9:9" x14ac:dyDescent="0.2">
      <c r="I733" s="69"/>
    </row>
    <row r="734" spans="9:9" x14ac:dyDescent="0.2">
      <c r="I734" s="69"/>
    </row>
    <row r="735" spans="9:9" x14ac:dyDescent="0.2">
      <c r="I735" s="69"/>
    </row>
    <row r="736" spans="9:9" x14ac:dyDescent="0.2">
      <c r="I736" s="69"/>
    </row>
    <row r="737" spans="9:9" x14ac:dyDescent="0.2">
      <c r="I737" s="69"/>
    </row>
    <row r="738" spans="9:9" x14ac:dyDescent="0.2">
      <c r="I738" s="69"/>
    </row>
    <row r="739" spans="9:9" x14ac:dyDescent="0.2">
      <c r="I739" s="69"/>
    </row>
    <row r="740" spans="9:9" x14ac:dyDescent="0.2">
      <c r="I740" s="69"/>
    </row>
    <row r="741" spans="9:9" x14ac:dyDescent="0.2">
      <c r="I741" s="69"/>
    </row>
    <row r="742" spans="9:9" x14ac:dyDescent="0.2">
      <c r="I742" s="69"/>
    </row>
    <row r="743" spans="9:9" x14ac:dyDescent="0.2">
      <c r="I743" s="69"/>
    </row>
    <row r="744" spans="9:9" x14ac:dyDescent="0.2">
      <c r="I744" s="69"/>
    </row>
    <row r="745" spans="9:9" x14ac:dyDescent="0.2">
      <c r="I745" s="69"/>
    </row>
    <row r="746" spans="9:9" x14ac:dyDescent="0.2">
      <c r="I746" s="69"/>
    </row>
    <row r="747" spans="9:9" x14ac:dyDescent="0.2">
      <c r="I747" s="69"/>
    </row>
    <row r="748" spans="9:9" x14ac:dyDescent="0.2">
      <c r="I748" s="69"/>
    </row>
    <row r="749" spans="9:9" x14ac:dyDescent="0.2">
      <c r="I749" s="69"/>
    </row>
    <row r="750" spans="9:9" x14ac:dyDescent="0.2">
      <c r="I750" s="69"/>
    </row>
    <row r="751" spans="9:9" x14ac:dyDescent="0.2">
      <c r="I751" s="69"/>
    </row>
    <row r="752" spans="9:9" x14ac:dyDescent="0.2">
      <c r="I752" s="69"/>
    </row>
    <row r="753" spans="9:9" x14ac:dyDescent="0.2">
      <c r="I753" s="69"/>
    </row>
    <row r="754" spans="9:9" x14ac:dyDescent="0.2">
      <c r="I754" s="69"/>
    </row>
    <row r="755" spans="9:9" x14ac:dyDescent="0.2">
      <c r="I755" s="69"/>
    </row>
    <row r="756" spans="9:9" x14ac:dyDescent="0.2">
      <c r="I756" s="69"/>
    </row>
    <row r="757" spans="9:9" x14ac:dyDescent="0.2">
      <c r="I757" s="69"/>
    </row>
    <row r="758" spans="9:9" x14ac:dyDescent="0.2">
      <c r="I758" s="69"/>
    </row>
    <row r="759" spans="9:9" x14ac:dyDescent="0.2">
      <c r="I759" s="69"/>
    </row>
    <row r="760" spans="9:9" x14ac:dyDescent="0.2">
      <c r="I760" s="69"/>
    </row>
    <row r="761" spans="9:9" x14ac:dyDescent="0.2">
      <c r="I761" s="69"/>
    </row>
    <row r="762" spans="9:9" x14ac:dyDescent="0.2">
      <c r="I762" s="69"/>
    </row>
    <row r="763" spans="9:9" x14ac:dyDescent="0.2">
      <c r="I763" s="69"/>
    </row>
    <row r="764" spans="9:9" x14ac:dyDescent="0.2">
      <c r="I764" s="69"/>
    </row>
    <row r="765" spans="9:9" x14ac:dyDescent="0.2">
      <c r="I765" s="69"/>
    </row>
    <row r="766" spans="9:9" x14ac:dyDescent="0.2">
      <c r="I766" s="69"/>
    </row>
    <row r="767" spans="9:9" x14ac:dyDescent="0.2">
      <c r="I767" s="69"/>
    </row>
    <row r="768" spans="9:9" x14ac:dyDescent="0.2">
      <c r="I768" s="69"/>
    </row>
    <row r="769" spans="9:9" x14ac:dyDescent="0.2">
      <c r="I769" s="69"/>
    </row>
    <row r="770" spans="9:9" x14ac:dyDescent="0.2">
      <c r="I770" s="69"/>
    </row>
    <row r="771" spans="9:9" x14ac:dyDescent="0.2">
      <c r="I771" s="69"/>
    </row>
    <row r="772" spans="9:9" x14ac:dyDescent="0.2">
      <c r="I772" s="69"/>
    </row>
    <row r="773" spans="9:9" x14ac:dyDescent="0.2">
      <c r="I773" s="69"/>
    </row>
    <row r="774" spans="9:9" x14ac:dyDescent="0.2">
      <c r="I774" s="69"/>
    </row>
    <row r="775" spans="9:9" x14ac:dyDescent="0.2">
      <c r="I775" s="69"/>
    </row>
    <row r="776" spans="9:9" x14ac:dyDescent="0.2">
      <c r="I776" s="69"/>
    </row>
    <row r="777" spans="9:9" x14ac:dyDescent="0.2">
      <c r="I777" s="69"/>
    </row>
    <row r="778" spans="9:9" x14ac:dyDescent="0.2">
      <c r="I778" s="69"/>
    </row>
    <row r="779" spans="9:9" x14ac:dyDescent="0.2">
      <c r="I779" s="69"/>
    </row>
    <row r="780" spans="9:9" x14ac:dyDescent="0.2">
      <c r="I780" s="69"/>
    </row>
    <row r="781" spans="9:9" x14ac:dyDescent="0.2">
      <c r="I781" s="69"/>
    </row>
    <row r="782" spans="9:9" x14ac:dyDescent="0.2">
      <c r="I782" s="69"/>
    </row>
    <row r="783" spans="9:9" x14ac:dyDescent="0.2">
      <c r="I783" s="69"/>
    </row>
    <row r="784" spans="9:9" x14ac:dyDescent="0.2">
      <c r="I784" s="69"/>
    </row>
    <row r="785" spans="9:9" x14ac:dyDescent="0.2">
      <c r="I785" s="69"/>
    </row>
    <row r="786" spans="9:9" x14ac:dyDescent="0.2">
      <c r="I786" s="69"/>
    </row>
    <row r="787" spans="9:9" x14ac:dyDescent="0.2">
      <c r="I787" s="69"/>
    </row>
    <row r="788" spans="9:9" x14ac:dyDescent="0.2">
      <c r="I788" s="69"/>
    </row>
    <row r="789" spans="9:9" x14ac:dyDescent="0.2">
      <c r="I789" s="69"/>
    </row>
    <row r="790" spans="9:9" x14ac:dyDescent="0.2">
      <c r="I790" s="69"/>
    </row>
    <row r="791" spans="9:9" x14ac:dyDescent="0.2">
      <c r="I791" s="69"/>
    </row>
    <row r="792" spans="9:9" x14ac:dyDescent="0.2">
      <c r="I792" s="69"/>
    </row>
    <row r="793" spans="9:9" x14ac:dyDescent="0.2">
      <c r="I793" s="69"/>
    </row>
    <row r="794" spans="9:9" x14ac:dyDescent="0.2">
      <c r="I794" s="69"/>
    </row>
    <row r="795" spans="9:9" x14ac:dyDescent="0.2">
      <c r="I795" s="69"/>
    </row>
    <row r="796" spans="9:9" x14ac:dyDescent="0.2">
      <c r="I796" s="69"/>
    </row>
    <row r="797" spans="9:9" x14ac:dyDescent="0.2">
      <c r="I797" s="69"/>
    </row>
    <row r="798" spans="9:9" x14ac:dyDescent="0.2">
      <c r="I798" s="69"/>
    </row>
    <row r="799" spans="9:9" x14ac:dyDescent="0.2">
      <c r="I799" s="69"/>
    </row>
    <row r="800" spans="9:9" x14ac:dyDescent="0.2">
      <c r="I800" s="69"/>
    </row>
    <row r="801" spans="9:9" x14ac:dyDescent="0.2">
      <c r="I801" s="69"/>
    </row>
    <row r="802" spans="9:9" x14ac:dyDescent="0.2">
      <c r="I802" s="69"/>
    </row>
    <row r="803" spans="9:9" x14ac:dyDescent="0.2">
      <c r="I803" s="69"/>
    </row>
    <row r="804" spans="9:9" x14ac:dyDescent="0.2">
      <c r="I804" s="69"/>
    </row>
    <row r="805" spans="9:9" x14ac:dyDescent="0.2">
      <c r="I805" s="69"/>
    </row>
    <row r="806" spans="9:9" x14ac:dyDescent="0.2">
      <c r="I806" s="69"/>
    </row>
    <row r="807" spans="9:9" x14ac:dyDescent="0.2">
      <c r="I807" s="69"/>
    </row>
    <row r="808" spans="9:9" x14ac:dyDescent="0.2">
      <c r="I808" s="69"/>
    </row>
    <row r="809" spans="9:9" x14ac:dyDescent="0.2">
      <c r="I809" s="69"/>
    </row>
    <row r="810" spans="9:9" x14ac:dyDescent="0.2">
      <c r="I810" s="69"/>
    </row>
    <row r="811" spans="9:9" x14ac:dyDescent="0.2">
      <c r="I811" s="69"/>
    </row>
    <row r="812" spans="9:9" x14ac:dyDescent="0.2">
      <c r="I812" s="69"/>
    </row>
    <row r="813" spans="9:9" x14ac:dyDescent="0.2">
      <c r="I813" s="69"/>
    </row>
    <row r="814" spans="9:9" x14ac:dyDescent="0.2">
      <c r="I814" s="69"/>
    </row>
    <row r="815" spans="9:9" x14ac:dyDescent="0.2">
      <c r="I815" s="69"/>
    </row>
    <row r="816" spans="9:9" x14ac:dyDescent="0.2">
      <c r="I816" s="69"/>
    </row>
    <row r="817" spans="9:9" x14ac:dyDescent="0.2">
      <c r="I817" s="69"/>
    </row>
    <row r="818" spans="9:9" x14ac:dyDescent="0.2">
      <c r="I818" s="69"/>
    </row>
    <row r="819" spans="9:9" x14ac:dyDescent="0.2">
      <c r="I819" s="69"/>
    </row>
    <row r="820" spans="9:9" x14ac:dyDescent="0.2">
      <c r="I820" s="69"/>
    </row>
    <row r="821" spans="9:9" x14ac:dyDescent="0.2">
      <c r="I821" s="69"/>
    </row>
    <row r="822" spans="9:9" x14ac:dyDescent="0.2">
      <c r="I822" s="69"/>
    </row>
    <row r="823" spans="9:9" x14ac:dyDescent="0.2">
      <c r="I823" s="69"/>
    </row>
    <row r="824" spans="9:9" x14ac:dyDescent="0.2">
      <c r="I824" s="69"/>
    </row>
    <row r="825" spans="9:9" x14ac:dyDescent="0.2">
      <c r="I825" s="69"/>
    </row>
    <row r="826" spans="9:9" x14ac:dyDescent="0.2">
      <c r="I826" s="69"/>
    </row>
    <row r="827" spans="9:9" x14ac:dyDescent="0.2">
      <c r="I827" s="69"/>
    </row>
    <row r="828" spans="9:9" x14ac:dyDescent="0.2">
      <c r="I828" s="69"/>
    </row>
    <row r="829" spans="9:9" x14ac:dyDescent="0.2">
      <c r="I829" s="69"/>
    </row>
    <row r="830" spans="9:9" x14ac:dyDescent="0.2">
      <c r="I830" s="69"/>
    </row>
    <row r="831" spans="9:9" x14ac:dyDescent="0.2">
      <c r="I831" s="69"/>
    </row>
    <row r="832" spans="9:9" x14ac:dyDescent="0.2">
      <c r="I832" s="69"/>
    </row>
    <row r="833" spans="9:9" x14ac:dyDescent="0.2">
      <c r="I833" s="69"/>
    </row>
    <row r="834" spans="9:9" x14ac:dyDescent="0.2">
      <c r="I834" s="69"/>
    </row>
    <row r="835" spans="9:9" x14ac:dyDescent="0.2">
      <c r="I835" s="69"/>
    </row>
    <row r="836" spans="9:9" x14ac:dyDescent="0.2">
      <c r="I836" s="69"/>
    </row>
    <row r="837" spans="9:9" x14ac:dyDescent="0.2">
      <c r="I837" s="69"/>
    </row>
    <row r="838" spans="9:9" x14ac:dyDescent="0.2">
      <c r="I838" s="69"/>
    </row>
    <row r="839" spans="9:9" x14ac:dyDescent="0.2">
      <c r="I839" s="69"/>
    </row>
    <row r="840" spans="9:9" x14ac:dyDescent="0.2">
      <c r="I840" s="69"/>
    </row>
    <row r="841" spans="9:9" x14ac:dyDescent="0.2">
      <c r="I841" s="69"/>
    </row>
    <row r="842" spans="9:9" x14ac:dyDescent="0.2">
      <c r="I842" s="69"/>
    </row>
    <row r="843" spans="9:9" x14ac:dyDescent="0.2">
      <c r="I843" s="69"/>
    </row>
    <row r="844" spans="9:9" x14ac:dyDescent="0.2">
      <c r="I844" s="69"/>
    </row>
    <row r="845" spans="9:9" x14ac:dyDescent="0.2">
      <c r="I845" s="69"/>
    </row>
    <row r="846" spans="9:9" x14ac:dyDescent="0.2">
      <c r="I846" s="69"/>
    </row>
    <row r="847" spans="9:9" x14ac:dyDescent="0.2">
      <c r="I847" s="69"/>
    </row>
    <row r="848" spans="9:9" x14ac:dyDescent="0.2">
      <c r="I848" s="69"/>
    </row>
    <row r="849" spans="9:9" x14ac:dyDescent="0.2">
      <c r="I849" s="69"/>
    </row>
    <row r="850" spans="9:9" x14ac:dyDescent="0.2">
      <c r="I850" s="69"/>
    </row>
    <row r="851" spans="9:9" x14ac:dyDescent="0.2">
      <c r="I851" s="69"/>
    </row>
    <row r="852" spans="9:9" x14ac:dyDescent="0.2">
      <c r="I852" s="69"/>
    </row>
    <row r="853" spans="9:9" x14ac:dyDescent="0.2">
      <c r="I853" s="69"/>
    </row>
    <row r="854" spans="9:9" x14ac:dyDescent="0.2">
      <c r="I854" s="69"/>
    </row>
    <row r="855" spans="9:9" x14ac:dyDescent="0.2">
      <c r="I855" s="69"/>
    </row>
    <row r="856" spans="9:9" x14ac:dyDescent="0.2">
      <c r="I856" s="69"/>
    </row>
    <row r="857" spans="9:9" x14ac:dyDescent="0.2">
      <c r="I857" s="69"/>
    </row>
    <row r="858" spans="9:9" x14ac:dyDescent="0.2">
      <c r="I858" s="69"/>
    </row>
    <row r="859" spans="9:9" x14ac:dyDescent="0.2">
      <c r="I859" s="69"/>
    </row>
    <row r="860" spans="9:9" x14ac:dyDescent="0.2">
      <c r="I860" s="69"/>
    </row>
    <row r="861" spans="9:9" x14ac:dyDescent="0.2">
      <c r="I861" s="69"/>
    </row>
    <row r="862" spans="9:9" x14ac:dyDescent="0.2">
      <c r="I862" s="69"/>
    </row>
    <row r="863" spans="9:9" x14ac:dyDescent="0.2">
      <c r="I863" s="69"/>
    </row>
    <row r="864" spans="9:9" x14ac:dyDescent="0.2">
      <c r="I864" s="69"/>
    </row>
    <row r="865" spans="9:9" x14ac:dyDescent="0.2">
      <c r="I865" s="69"/>
    </row>
    <row r="866" spans="9:9" x14ac:dyDescent="0.2">
      <c r="I866" s="69"/>
    </row>
    <row r="867" spans="9:9" x14ac:dyDescent="0.2">
      <c r="I867" s="69"/>
    </row>
    <row r="868" spans="9:9" x14ac:dyDescent="0.2">
      <c r="I868" s="69"/>
    </row>
    <row r="869" spans="9:9" x14ac:dyDescent="0.2">
      <c r="I869" s="69"/>
    </row>
    <row r="870" spans="9:9" x14ac:dyDescent="0.2">
      <c r="I870" s="69"/>
    </row>
    <row r="871" spans="9:9" x14ac:dyDescent="0.2">
      <c r="I871" s="69"/>
    </row>
    <row r="872" spans="9:9" x14ac:dyDescent="0.2">
      <c r="I872" s="69"/>
    </row>
    <row r="873" spans="9:9" x14ac:dyDescent="0.2">
      <c r="I873" s="69"/>
    </row>
    <row r="874" spans="9:9" x14ac:dyDescent="0.2">
      <c r="I874" s="69"/>
    </row>
    <row r="875" spans="9:9" x14ac:dyDescent="0.2">
      <c r="I875" s="69"/>
    </row>
    <row r="876" spans="9:9" x14ac:dyDescent="0.2">
      <c r="I876" s="69"/>
    </row>
    <row r="877" spans="9:9" x14ac:dyDescent="0.2">
      <c r="I877" s="69"/>
    </row>
    <row r="878" spans="9:9" x14ac:dyDescent="0.2">
      <c r="I878" s="69"/>
    </row>
    <row r="879" spans="9:9" x14ac:dyDescent="0.2">
      <c r="I879" s="69"/>
    </row>
    <row r="880" spans="9:9" x14ac:dyDescent="0.2">
      <c r="I880" s="69"/>
    </row>
    <row r="881" spans="9:9" x14ac:dyDescent="0.2">
      <c r="I881" s="69"/>
    </row>
    <row r="882" spans="9:9" x14ac:dyDescent="0.2">
      <c r="I882" s="69"/>
    </row>
    <row r="883" spans="9:9" x14ac:dyDescent="0.2">
      <c r="I883" s="69"/>
    </row>
    <row r="884" spans="9:9" x14ac:dyDescent="0.2">
      <c r="I884" s="69"/>
    </row>
    <row r="885" spans="9:9" x14ac:dyDescent="0.2">
      <c r="I885" s="69"/>
    </row>
    <row r="886" spans="9:9" x14ac:dyDescent="0.2">
      <c r="I886" s="69"/>
    </row>
    <row r="887" spans="9:9" x14ac:dyDescent="0.2">
      <c r="I887" s="69"/>
    </row>
    <row r="888" spans="9:9" x14ac:dyDescent="0.2">
      <c r="I888" s="69"/>
    </row>
    <row r="889" spans="9:9" x14ac:dyDescent="0.2">
      <c r="I889" s="69"/>
    </row>
    <row r="890" spans="9:9" x14ac:dyDescent="0.2">
      <c r="I890" s="69"/>
    </row>
    <row r="891" spans="9:9" x14ac:dyDescent="0.2">
      <c r="I891" s="69"/>
    </row>
    <row r="892" spans="9:9" x14ac:dyDescent="0.2">
      <c r="I892" s="69"/>
    </row>
    <row r="893" spans="9:9" x14ac:dyDescent="0.2">
      <c r="I893" s="69"/>
    </row>
    <row r="894" spans="9:9" x14ac:dyDescent="0.2">
      <c r="I894" s="69"/>
    </row>
    <row r="895" spans="9:9" x14ac:dyDescent="0.2">
      <c r="I895" s="69"/>
    </row>
    <row r="896" spans="9:9" x14ac:dyDescent="0.2">
      <c r="I896" s="69"/>
    </row>
    <row r="897" spans="9:9" x14ac:dyDescent="0.2">
      <c r="I897" s="69"/>
    </row>
    <row r="898" spans="9:9" x14ac:dyDescent="0.2">
      <c r="I898" s="69"/>
    </row>
    <row r="899" spans="9:9" x14ac:dyDescent="0.2">
      <c r="I899" s="69"/>
    </row>
    <row r="900" spans="9:9" x14ac:dyDescent="0.2">
      <c r="I900" s="69"/>
    </row>
    <row r="901" spans="9:9" x14ac:dyDescent="0.2">
      <c r="I901" s="69"/>
    </row>
    <row r="902" spans="9:9" x14ac:dyDescent="0.2">
      <c r="I902" s="69"/>
    </row>
    <row r="903" spans="9:9" x14ac:dyDescent="0.2">
      <c r="I903" s="69"/>
    </row>
    <row r="904" spans="9:9" x14ac:dyDescent="0.2">
      <c r="I904" s="69"/>
    </row>
    <row r="905" spans="9:9" x14ac:dyDescent="0.2">
      <c r="I905" s="69"/>
    </row>
    <row r="906" spans="9:9" x14ac:dyDescent="0.2">
      <c r="I906" s="69"/>
    </row>
    <row r="907" spans="9:9" x14ac:dyDescent="0.2">
      <c r="I907" s="69"/>
    </row>
    <row r="908" spans="9:9" x14ac:dyDescent="0.2">
      <c r="I908" s="69"/>
    </row>
    <row r="909" spans="9:9" x14ac:dyDescent="0.2">
      <c r="I909" s="69"/>
    </row>
    <row r="910" spans="9:9" x14ac:dyDescent="0.2">
      <c r="I910" s="69"/>
    </row>
    <row r="911" spans="9:9" x14ac:dyDescent="0.2">
      <c r="I911" s="69"/>
    </row>
    <row r="912" spans="9:9" x14ac:dyDescent="0.2">
      <c r="I912" s="69"/>
    </row>
    <row r="913" spans="9:9" x14ac:dyDescent="0.2">
      <c r="I913" s="69"/>
    </row>
    <row r="914" spans="9:9" x14ac:dyDescent="0.2">
      <c r="I914" s="69"/>
    </row>
    <row r="915" spans="9:9" x14ac:dyDescent="0.2">
      <c r="I915" s="69"/>
    </row>
    <row r="916" spans="9:9" x14ac:dyDescent="0.2">
      <c r="I916" s="69"/>
    </row>
    <row r="917" spans="9:9" x14ac:dyDescent="0.2">
      <c r="I917" s="69"/>
    </row>
    <row r="918" spans="9:9" x14ac:dyDescent="0.2">
      <c r="I918" s="69"/>
    </row>
    <row r="919" spans="9:9" x14ac:dyDescent="0.2">
      <c r="I919" s="69"/>
    </row>
    <row r="920" spans="9:9" x14ac:dyDescent="0.2">
      <c r="I920" s="69"/>
    </row>
    <row r="921" spans="9:9" x14ac:dyDescent="0.2">
      <c r="I921" s="69"/>
    </row>
    <row r="922" spans="9:9" x14ac:dyDescent="0.2">
      <c r="I922" s="69"/>
    </row>
    <row r="923" spans="9:9" x14ac:dyDescent="0.2">
      <c r="I923" s="69"/>
    </row>
    <row r="924" spans="9:9" x14ac:dyDescent="0.2">
      <c r="I924" s="69"/>
    </row>
    <row r="925" spans="9:9" x14ac:dyDescent="0.2">
      <c r="I925" s="69"/>
    </row>
    <row r="926" spans="9:9" x14ac:dyDescent="0.2">
      <c r="I926" s="69"/>
    </row>
    <row r="927" spans="9:9" x14ac:dyDescent="0.2">
      <c r="I927" s="69"/>
    </row>
    <row r="928" spans="9:9" x14ac:dyDescent="0.2">
      <c r="I928" s="69"/>
    </row>
    <row r="929" spans="9:9" x14ac:dyDescent="0.2">
      <c r="I929" s="69"/>
    </row>
    <row r="930" spans="9:9" x14ac:dyDescent="0.2">
      <c r="I930" s="69"/>
    </row>
    <row r="931" spans="9:9" x14ac:dyDescent="0.2">
      <c r="I931" s="69"/>
    </row>
    <row r="932" spans="9:9" x14ac:dyDescent="0.2">
      <c r="I932" s="69"/>
    </row>
    <row r="933" spans="9:9" x14ac:dyDescent="0.2">
      <c r="I933" s="69"/>
    </row>
    <row r="934" spans="9:9" x14ac:dyDescent="0.2">
      <c r="I934" s="69"/>
    </row>
    <row r="935" spans="9:9" x14ac:dyDescent="0.2">
      <c r="I935" s="69"/>
    </row>
    <row r="936" spans="9:9" x14ac:dyDescent="0.2">
      <c r="I936" s="69"/>
    </row>
    <row r="937" spans="9:9" x14ac:dyDescent="0.2">
      <c r="I937" s="69"/>
    </row>
    <row r="938" spans="9:9" x14ac:dyDescent="0.2">
      <c r="I938" s="69"/>
    </row>
    <row r="939" spans="9:9" x14ac:dyDescent="0.2">
      <c r="I939" s="69"/>
    </row>
    <row r="940" spans="9:9" x14ac:dyDescent="0.2">
      <c r="I940" s="69"/>
    </row>
    <row r="941" spans="9:9" x14ac:dyDescent="0.2">
      <c r="I941" s="69"/>
    </row>
    <row r="942" spans="9:9" x14ac:dyDescent="0.2">
      <c r="I942" s="69"/>
    </row>
    <row r="943" spans="9:9" x14ac:dyDescent="0.2">
      <c r="I943" s="69"/>
    </row>
    <row r="944" spans="9:9" x14ac:dyDescent="0.2">
      <c r="I944" s="69"/>
    </row>
    <row r="945" spans="9:9" x14ac:dyDescent="0.2">
      <c r="I945" s="69"/>
    </row>
    <row r="946" spans="9:9" x14ac:dyDescent="0.2">
      <c r="I946" s="69"/>
    </row>
    <row r="947" spans="9:9" x14ac:dyDescent="0.2">
      <c r="I947" s="69"/>
    </row>
    <row r="948" spans="9:9" x14ac:dyDescent="0.2">
      <c r="I948" s="69"/>
    </row>
    <row r="949" spans="9:9" x14ac:dyDescent="0.2">
      <c r="I949" s="69"/>
    </row>
    <row r="950" spans="9:9" x14ac:dyDescent="0.2">
      <c r="I950" s="69"/>
    </row>
    <row r="951" spans="9:9" x14ac:dyDescent="0.2">
      <c r="I951" s="69"/>
    </row>
    <row r="952" spans="9:9" x14ac:dyDescent="0.2">
      <c r="I952" s="69"/>
    </row>
    <row r="953" spans="9:9" x14ac:dyDescent="0.2">
      <c r="I953" s="69"/>
    </row>
    <row r="954" spans="9:9" x14ac:dyDescent="0.2">
      <c r="I954" s="69"/>
    </row>
    <row r="955" spans="9:9" x14ac:dyDescent="0.2">
      <c r="I955" s="69"/>
    </row>
    <row r="956" spans="9:9" x14ac:dyDescent="0.2">
      <c r="I956" s="69"/>
    </row>
    <row r="957" spans="9:9" x14ac:dyDescent="0.2">
      <c r="I957" s="69"/>
    </row>
    <row r="958" spans="9:9" x14ac:dyDescent="0.2">
      <c r="I958" s="69"/>
    </row>
    <row r="959" spans="9:9" x14ac:dyDescent="0.2">
      <c r="I959" s="69"/>
    </row>
    <row r="960" spans="9:9" x14ac:dyDescent="0.2">
      <c r="I960" s="69"/>
    </row>
    <row r="961" spans="9:9" x14ac:dyDescent="0.2">
      <c r="I961" s="69"/>
    </row>
    <row r="962" spans="9:9" x14ac:dyDescent="0.2">
      <c r="I962" s="69"/>
    </row>
    <row r="963" spans="9:9" x14ac:dyDescent="0.2">
      <c r="I963" s="69"/>
    </row>
    <row r="964" spans="9:9" x14ac:dyDescent="0.2">
      <c r="I964" s="69"/>
    </row>
    <row r="965" spans="9:9" x14ac:dyDescent="0.2">
      <c r="I965" s="69"/>
    </row>
    <row r="966" spans="9:9" x14ac:dyDescent="0.2">
      <c r="I966" s="69"/>
    </row>
    <row r="967" spans="9:9" x14ac:dyDescent="0.2">
      <c r="I967" s="69"/>
    </row>
    <row r="968" spans="9:9" x14ac:dyDescent="0.2">
      <c r="I968" s="69"/>
    </row>
    <row r="969" spans="9:9" x14ac:dyDescent="0.2">
      <c r="I969" s="69"/>
    </row>
    <row r="970" spans="9:9" x14ac:dyDescent="0.2">
      <c r="I970" s="69"/>
    </row>
    <row r="971" spans="9:9" x14ac:dyDescent="0.2">
      <c r="I971" s="69"/>
    </row>
    <row r="972" spans="9:9" x14ac:dyDescent="0.2">
      <c r="I972" s="69"/>
    </row>
    <row r="973" spans="9:9" x14ac:dyDescent="0.2">
      <c r="I973" s="69"/>
    </row>
    <row r="974" spans="9:9" x14ac:dyDescent="0.2">
      <c r="I974" s="69"/>
    </row>
    <row r="975" spans="9:9" x14ac:dyDescent="0.2">
      <c r="I975" s="69"/>
    </row>
    <row r="976" spans="9:9" x14ac:dyDescent="0.2">
      <c r="I976" s="69"/>
    </row>
    <row r="977" spans="9:9" x14ac:dyDescent="0.2">
      <c r="I977" s="69"/>
    </row>
    <row r="978" spans="9:9" x14ac:dyDescent="0.2">
      <c r="I978" s="69"/>
    </row>
    <row r="979" spans="9:9" x14ac:dyDescent="0.2">
      <c r="I979" s="69"/>
    </row>
    <row r="980" spans="9:9" x14ac:dyDescent="0.2">
      <c r="I980" s="69"/>
    </row>
    <row r="981" spans="9:9" x14ac:dyDescent="0.2">
      <c r="I981" s="69"/>
    </row>
    <row r="982" spans="9:9" x14ac:dyDescent="0.2">
      <c r="I982" s="69"/>
    </row>
    <row r="983" spans="9:9" x14ac:dyDescent="0.2">
      <c r="I983" s="69"/>
    </row>
    <row r="984" spans="9:9" x14ac:dyDescent="0.2">
      <c r="I984" s="69"/>
    </row>
    <row r="985" spans="9:9" x14ac:dyDescent="0.2">
      <c r="I985" s="69"/>
    </row>
    <row r="986" spans="9:9" x14ac:dyDescent="0.2">
      <c r="I986" s="69"/>
    </row>
    <row r="987" spans="9:9" x14ac:dyDescent="0.2">
      <c r="I987" s="69"/>
    </row>
    <row r="988" spans="9:9" x14ac:dyDescent="0.2">
      <c r="I988" s="69"/>
    </row>
    <row r="989" spans="9:9" x14ac:dyDescent="0.2">
      <c r="I989" s="69"/>
    </row>
    <row r="990" spans="9:9" x14ac:dyDescent="0.2">
      <c r="I990" s="69"/>
    </row>
    <row r="991" spans="9:9" x14ac:dyDescent="0.2">
      <c r="I991" s="69"/>
    </row>
    <row r="992" spans="9:9" x14ac:dyDescent="0.2">
      <c r="I992" s="69"/>
    </row>
    <row r="993" spans="9:9" x14ac:dyDescent="0.2">
      <c r="I993" s="69"/>
    </row>
    <row r="994" spans="9:9" x14ac:dyDescent="0.2">
      <c r="I994" s="69"/>
    </row>
    <row r="995" spans="9:9" x14ac:dyDescent="0.2">
      <c r="I995" s="69"/>
    </row>
    <row r="996" spans="9:9" x14ac:dyDescent="0.2">
      <c r="I996" s="69"/>
    </row>
    <row r="997" spans="9:9" x14ac:dyDescent="0.2">
      <c r="I997" s="69"/>
    </row>
    <row r="998" spans="9:9" x14ac:dyDescent="0.2">
      <c r="I998" s="69"/>
    </row>
    <row r="999" spans="9:9" x14ac:dyDescent="0.2">
      <c r="I999" s="69"/>
    </row>
    <row r="1000" spans="9:9" x14ac:dyDescent="0.2">
      <c r="I1000" s="69"/>
    </row>
    <row r="1001" spans="9:9" x14ac:dyDescent="0.2">
      <c r="I1001" s="69"/>
    </row>
    <row r="1002" spans="9:9" x14ac:dyDescent="0.2">
      <c r="I1002" s="69"/>
    </row>
    <row r="1003" spans="9:9" x14ac:dyDescent="0.2">
      <c r="I1003" s="69"/>
    </row>
    <row r="1004" spans="9:9" x14ac:dyDescent="0.2">
      <c r="I1004" s="69"/>
    </row>
    <row r="1005" spans="9:9" x14ac:dyDescent="0.2">
      <c r="I1005" s="69"/>
    </row>
    <row r="1006" spans="9:9" x14ac:dyDescent="0.2">
      <c r="I1006" s="69"/>
    </row>
    <row r="1007" spans="9:9" x14ac:dyDescent="0.2">
      <c r="I1007" s="69"/>
    </row>
    <row r="1008" spans="9:9" x14ac:dyDescent="0.2">
      <c r="I1008" s="69"/>
    </row>
    <row r="1009" spans="9:9" x14ac:dyDescent="0.2">
      <c r="I1009" s="69"/>
    </row>
    <row r="1010" spans="9:9" x14ac:dyDescent="0.2">
      <c r="I1010" s="69"/>
    </row>
    <row r="1011" spans="9:9" x14ac:dyDescent="0.2">
      <c r="I1011" s="69"/>
    </row>
    <row r="1012" spans="9:9" x14ac:dyDescent="0.2">
      <c r="I1012" s="69"/>
    </row>
    <row r="1013" spans="9:9" x14ac:dyDescent="0.2">
      <c r="I1013" s="69"/>
    </row>
    <row r="1014" spans="9:9" x14ac:dyDescent="0.2">
      <c r="I1014" s="69"/>
    </row>
    <row r="1015" spans="9:9" x14ac:dyDescent="0.2">
      <c r="I1015" s="69"/>
    </row>
    <row r="1016" spans="9:9" x14ac:dyDescent="0.2">
      <c r="I1016" s="69"/>
    </row>
    <row r="1017" spans="9:9" x14ac:dyDescent="0.2">
      <c r="I1017" s="69"/>
    </row>
    <row r="1018" spans="9:9" x14ac:dyDescent="0.2">
      <c r="I1018" s="69"/>
    </row>
    <row r="1019" spans="9:9" x14ac:dyDescent="0.2">
      <c r="I1019" s="69"/>
    </row>
    <row r="1020" spans="9:9" x14ac:dyDescent="0.2">
      <c r="I1020" s="69"/>
    </row>
    <row r="1021" spans="9:9" x14ac:dyDescent="0.2">
      <c r="I1021" s="69"/>
    </row>
    <row r="1022" spans="9:9" x14ac:dyDescent="0.2">
      <c r="I1022" s="69"/>
    </row>
    <row r="1023" spans="9:9" x14ac:dyDescent="0.2">
      <c r="I1023" s="69"/>
    </row>
    <row r="1024" spans="9:9" x14ac:dyDescent="0.2">
      <c r="I1024" s="69"/>
    </row>
    <row r="1025" spans="9:9" x14ac:dyDescent="0.2">
      <c r="I1025" s="69"/>
    </row>
    <row r="1026" spans="9:9" x14ac:dyDescent="0.2">
      <c r="I1026" s="69"/>
    </row>
    <row r="1027" spans="9:9" x14ac:dyDescent="0.2">
      <c r="I1027" s="69"/>
    </row>
    <row r="1028" spans="9:9" x14ac:dyDescent="0.2">
      <c r="I1028" s="69"/>
    </row>
    <row r="1029" spans="9:9" x14ac:dyDescent="0.2">
      <c r="I1029" s="69"/>
    </row>
    <row r="1030" spans="9:9" x14ac:dyDescent="0.2">
      <c r="I1030" s="69"/>
    </row>
    <row r="1031" spans="9:9" x14ac:dyDescent="0.2">
      <c r="I1031" s="69"/>
    </row>
    <row r="1032" spans="9:9" x14ac:dyDescent="0.2">
      <c r="I1032" s="69"/>
    </row>
    <row r="1033" spans="9:9" x14ac:dyDescent="0.2">
      <c r="I1033" s="69"/>
    </row>
    <row r="1034" spans="9:9" x14ac:dyDescent="0.2">
      <c r="I1034" s="69"/>
    </row>
    <row r="1035" spans="9:9" x14ac:dyDescent="0.2">
      <c r="I1035" s="69"/>
    </row>
    <row r="1036" spans="9:9" x14ac:dyDescent="0.2">
      <c r="I1036" s="69"/>
    </row>
    <row r="1037" spans="9:9" x14ac:dyDescent="0.2">
      <c r="I1037" s="69"/>
    </row>
    <row r="1038" spans="9:9" x14ac:dyDescent="0.2">
      <c r="I1038" s="69"/>
    </row>
    <row r="1039" spans="9:9" x14ac:dyDescent="0.2">
      <c r="I1039" s="69"/>
    </row>
    <row r="1040" spans="9:9" x14ac:dyDescent="0.2">
      <c r="I1040" s="69"/>
    </row>
    <row r="1041" spans="9:9" x14ac:dyDescent="0.2">
      <c r="I1041" s="69"/>
    </row>
    <row r="1042" spans="9:9" x14ac:dyDescent="0.2">
      <c r="I1042" s="69"/>
    </row>
    <row r="1043" spans="9:9" x14ac:dyDescent="0.2">
      <c r="I1043" s="69"/>
    </row>
    <row r="1044" spans="9:9" x14ac:dyDescent="0.2">
      <c r="I1044" s="69"/>
    </row>
    <row r="1045" spans="9:9" x14ac:dyDescent="0.2">
      <c r="I1045" s="69"/>
    </row>
    <row r="1046" spans="9:9" x14ac:dyDescent="0.2">
      <c r="I1046" s="69"/>
    </row>
    <row r="1047" spans="9:9" x14ac:dyDescent="0.2">
      <c r="I1047" s="69"/>
    </row>
    <row r="1048" spans="9:9" x14ac:dyDescent="0.2">
      <c r="I1048" s="69"/>
    </row>
    <row r="1049" spans="9:9" x14ac:dyDescent="0.2">
      <c r="I1049" s="69"/>
    </row>
    <row r="1050" spans="9:9" x14ac:dyDescent="0.2">
      <c r="I1050" s="69"/>
    </row>
    <row r="1051" spans="9:9" x14ac:dyDescent="0.2">
      <c r="I1051" s="69"/>
    </row>
    <row r="1052" spans="9:9" x14ac:dyDescent="0.2">
      <c r="I1052" s="69"/>
    </row>
    <row r="1053" spans="9:9" x14ac:dyDescent="0.2">
      <c r="I1053" s="69"/>
    </row>
    <row r="1054" spans="9:9" x14ac:dyDescent="0.2">
      <c r="I1054" s="69"/>
    </row>
    <row r="1055" spans="9:9" x14ac:dyDescent="0.2">
      <c r="I1055" s="69"/>
    </row>
    <row r="1056" spans="9:9" x14ac:dyDescent="0.2">
      <c r="I1056" s="69"/>
    </row>
    <row r="1057" spans="9:9" x14ac:dyDescent="0.2">
      <c r="I1057" s="69"/>
    </row>
    <row r="1058" spans="9:9" x14ac:dyDescent="0.2">
      <c r="I1058" s="69"/>
    </row>
    <row r="1059" spans="9:9" x14ac:dyDescent="0.2">
      <c r="I1059" s="69"/>
    </row>
    <row r="1060" spans="9:9" x14ac:dyDescent="0.2">
      <c r="I1060" s="69"/>
    </row>
    <row r="1061" spans="9:9" x14ac:dyDescent="0.2">
      <c r="I1061" s="69"/>
    </row>
    <row r="1062" spans="9:9" x14ac:dyDescent="0.2">
      <c r="I1062" s="69"/>
    </row>
    <row r="1063" spans="9:9" x14ac:dyDescent="0.2">
      <c r="I1063" s="69"/>
    </row>
    <row r="1064" spans="9:9" x14ac:dyDescent="0.2">
      <c r="I1064" s="69"/>
    </row>
    <row r="1065" spans="9:9" x14ac:dyDescent="0.2">
      <c r="I1065" s="69"/>
    </row>
    <row r="1066" spans="9:9" x14ac:dyDescent="0.2">
      <c r="I1066" s="69"/>
    </row>
    <row r="1067" spans="9:9" x14ac:dyDescent="0.2">
      <c r="I1067" s="69"/>
    </row>
    <row r="1068" spans="9:9" x14ac:dyDescent="0.2">
      <c r="I1068" s="69"/>
    </row>
    <row r="1069" spans="9:9" x14ac:dyDescent="0.2">
      <c r="I1069" s="69"/>
    </row>
    <row r="1070" spans="9:9" x14ac:dyDescent="0.2">
      <c r="I1070" s="69"/>
    </row>
    <row r="1071" spans="9:9" x14ac:dyDescent="0.2">
      <c r="I1071" s="69"/>
    </row>
    <row r="1072" spans="9:9" x14ac:dyDescent="0.2">
      <c r="I1072" s="69"/>
    </row>
    <row r="1073" spans="9:9" x14ac:dyDescent="0.2">
      <c r="I1073" s="69"/>
    </row>
    <row r="1074" spans="9:9" x14ac:dyDescent="0.2">
      <c r="I1074" s="69"/>
    </row>
    <row r="1075" spans="9:9" x14ac:dyDescent="0.2">
      <c r="I1075" s="69"/>
    </row>
    <row r="1076" spans="9:9" x14ac:dyDescent="0.2">
      <c r="I1076" s="69"/>
    </row>
    <row r="1077" spans="9:9" x14ac:dyDescent="0.2">
      <c r="I1077" s="69"/>
    </row>
    <row r="1078" spans="9:9" x14ac:dyDescent="0.2">
      <c r="I1078" s="69"/>
    </row>
    <row r="1079" spans="9:9" x14ac:dyDescent="0.2">
      <c r="I1079" s="69"/>
    </row>
    <row r="1080" spans="9:9" x14ac:dyDescent="0.2">
      <c r="I1080" s="69"/>
    </row>
    <row r="1081" spans="9:9" x14ac:dyDescent="0.2">
      <c r="I1081" s="69"/>
    </row>
    <row r="1082" spans="9:9" x14ac:dyDescent="0.2">
      <c r="I1082" s="69"/>
    </row>
    <row r="1083" spans="9:9" x14ac:dyDescent="0.2">
      <c r="I1083" s="69"/>
    </row>
    <row r="1084" spans="9:9" x14ac:dyDescent="0.2">
      <c r="I1084" s="69"/>
    </row>
    <row r="1085" spans="9:9" x14ac:dyDescent="0.2">
      <c r="I1085" s="69"/>
    </row>
    <row r="1086" spans="9:9" x14ac:dyDescent="0.2">
      <c r="I1086" s="69"/>
    </row>
    <row r="1087" spans="9:9" x14ac:dyDescent="0.2">
      <c r="I1087" s="69"/>
    </row>
    <row r="1088" spans="9:9" x14ac:dyDescent="0.2">
      <c r="I1088" s="69"/>
    </row>
    <row r="1089" spans="9:9" x14ac:dyDescent="0.2">
      <c r="I1089" s="69"/>
    </row>
    <row r="1090" spans="9:9" x14ac:dyDescent="0.2">
      <c r="I1090" s="69"/>
    </row>
    <row r="1091" spans="9:9" x14ac:dyDescent="0.2">
      <c r="I1091" s="69"/>
    </row>
    <row r="1092" spans="9:9" x14ac:dyDescent="0.2">
      <c r="I1092" s="69"/>
    </row>
    <row r="1093" spans="9:9" x14ac:dyDescent="0.2">
      <c r="I1093" s="69"/>
    </row>
    <row r="1094" spans="9:9" x14ac:dyDescent="0.2">
      <c r="I1094" s="69"/>
    </row>
    <row r="1095" spans="9:9" x14ac:dyDescent="0.2">
      <c r="I1095" s="69"/>
    </row>
    <row r="1096" spans="9:9" x14ac:dyDescent="0.2">
      <c r="I1096" s="69"/>
    </row>
    <row r="1097" spans="9:9" x14ac:dyDescent="0.2">
      <c r="I1097" s="69"/>
    </row>
    <row r="1098" spans="9:9" x14ac:dyDescent="0.2">
      <c r="I1098" s="69"/>
    </row>
    <row r="1099" spans="9:9" x14ac:dyDescent="0.2">
      <c r="I1099" s="69"/>
    </row>
    <row r="1100" spans="9:9" x14ac:dyDescent="0.2">
      <c r="I1100" s="69"/>
    </row>
    <row r="1101" spans="9:9" x14ac:dyDescent="0.2">
      <c r="I1101" s="69"/>
    </row>
    <row r="1102" spans="9:9" x14ac:dyDescent="0.2">
      <c r="I1102" s="69"/>
    </row>
    <row r="1103" spans="9:9" x14ac:dyDescent="0.2">
      <c r="I1103" s="69"/>
    </row>
    <row r="1104" spans="9:9" x14ac:dyDescent="0.2">
      <c r="I1104" s="69"/>
    </row>
    <row r="1105" spans="9:9" x14ac:dyDescent="0.2">
      <c r="I1105" s="69"/>
    </row>
    <row r="1106" spans="9:9" x14ac:dyDescent="0.2">
      <c r="I1106" s="69"/>
    </row>
    <row r="1107" spans="9:9" x14ac:dyDescent="0.2">
      <c r="I1107" s="69"/>
    </row>
    <row r="1108" spans="9:9" x14ac:dyDescent="0.2">
      <c r="I1108" s="69"/>
    </row>
    <row r="1109" spans="9:9" x14ac:dyDescent="0.2">
      <c r="I1109" s="69"/>
    </row>
    <row r="1110" spans="9:9" x14ac:dyDescent="0.2">
      <c r="I1110" s="69"/>
    </row>
    <row r="1111" spans="9:9" x14ac:dyDescent="0.2">
      <c r="I1111" s="69"/>
    </row>
    <row r="1112" spans="9:9" x14ac:dyDescent="0.2">
      <c r="I1112" s="69"/>
    </row>
    <row r="1113" spans="9:9" x14ac:dyDescent="0.2">
      <c r="I1113" s="69"/>
    </row>
    <row r="1114" spans="9:9" x14ac:dyDescent="0.2">
      <c r="I1114" s="69"/>
    </row>
    <row r="1115" spans="9:9" x14ac:dyDescent="0.2">
      <c r="I1115" s="69"/>
    </row>
    <row r="1116" spans="9:9" x14ac:dyDescent="0.2">
      <c r="I1116" s="69"/>
    </row>
    <row r="1117" spans="9:9" x14ac:dyDescent="0.2">
      <c r="I1117" s="69"/>
    </row>
    <row r="1118" spans="9:9" x14ac:dyDescent="0.2">
      <c r="I1118" s="69"/>
    </row>
    <row r="1119" spans="9:9" x14ac:dyDescent="0.2">
      <c r="I1119" s="69"/>
    </row>
    <row r="1120" spans="9:9" x14ac:dyDescent="0.2">
      <c r="I1120" s="69"/>
    </row>
    <row r="1121" spans="9:9" x14ac:dyDescent="0.2">
      <c r="I1121" s="69"/>
    </row>
    <row r="1122" spans="9:9" x14ac:dyDescent="0.2">
      <c r="I1122" s="69"/>
    </row>
    <row r="1123" spans="9:9" x14ac:dyDescent="0.2">
      <c r="I1123" s="69"/>
    </row>
    <row r="1124" spans="9:9" x14ac:dyDescent="0.2">
      <c r="I1124" s="69"/>
    </row>
    <row r="1125" spans="9:9" x14ac:dyDescent="0.2">
      <c r="I1125" s="69"/>
    </row>
    <row r="1126" spans="9:9" x14ac:dyDescent="0.2">
      <c r="I1126" s="69"/>
    </row>
    <row r="1127" spans="9:9" x14ac:dyDescent="0.2">
      <c r="I1127" s="69"/>
    </row>
    <row r="1128" spans="9:9" x14ac:dyDescent="0.2">
      <c r="I1128" s="69"/>
    </row>
    <row r="1129" spans="9:9" x14ac:dyDescent="0.2">
      <c r="I1129" s="69"/>
    </row>
    <row r="1130" spans="9:9" x14ac:dyDescent="0.2">
      <c r="I1130" s="69"/>
    </row>
    <row r="1131" spans="9:9" x14ac:dyDescent="0.2">
      <c r="I1131" s="69"/>
    </row>
    <row r="1132" spans="9:9" x14ac:dyDescent="0.2">
      <c r="I1132" s="69"/>
    </row>
    <row r="1133" spans="9:9" x14ac:dyDescent="0.2">
      <c r="I1133" s="69"/>
    </row>
    <row r="1134" spans="9:9" x14ac:dyDescent="0.2">
      <c r="I1134" s="69"/>
    </row>
    <row r="1135" spans="9:9" x14ac:dyDescent="0.2">
      <c r="I1135" s="69"/>
    </row>
    <row r="1136" spans="9:9" x14ac:dyDescent="0.2">
      <c r="I1136" s="69"/>
    </row>
    <row r="1137" spans="9:9" x14ac:dyDescent="0.2">
      <c r="I1137" s="69"/>
    </row>
    <row r="1138" spans="9:9" x14ac:dyDescent="0.2">
      <c r="I1138" s="69"/>
    </row>
    <row r="1139" spans="9:9" x14ac:dyDescent="0.2">
      <c r="I1139" s="69"/>
    </row>
    <row r="1140" spans="9:9" x14ac:dyDescent="0.2">
      <c r="I1140" s="69"/>
    </row>
    <row r="1141" spans="9:9" x14ac:dyDescent="0.2">
      <c r="I1141" s="69"/>
    </row>
    <row r="1142" spans="9:9" x14ac:dyDescent="0.2">
      <c r="I1142" s="69"/>
    </row>
    <row r="1143" spans="9:9" x14ac:dyDescent="0.2">
      <c r="I1143" s="69"/>
    </row>
    <row r="1144" spans="9:9" x14ac:dyDescent="0.2">
      <c r="I1144" s="69"/>
    </row>
    <row r="1145" spans="9:9" x14ac:dyDescent="0.2">
      <c r="I1145" s="69"/>
    </row>
    <row r="1146" spans="9:9" x14ac:dyDescent="0.2">
      <c r="I1146" s="69"/>
    </row>
    <row r="1147" spans="9:9" x14ac:dyDescent="0.2">
      <c r="I1147" s="69"/>
    </row>
    <row r="1148" spans="9:9" x14ac:dyDescent="0.2">
      <c r="I1148" s="69"/>
    </row>
    <row r="1149" spans="9:9" x14ac:dyDescent="0.2">
      <c r="I1149" s="69"/>
    </row>
    <row r="1150" spans="9:9" x14ac:dyDescent="0.2">
      <c r="I1150" s="69"/>
    </row>
    <row r="1151" spans="9:9" x14ac:dyDescent="0.2">
      <c r="I1151" s="69"/>
    </row>
    <row r="1152" spans="9:9" x14ac:dyDescent="0.2">
      <c r="I1152" s="69"/>
    </row>
    <row r="1153" spans="9:9" x14ac:dyDescent="0.2">
      <c r="I1153" s="69"/>
    </row>
    <row r="1154" spans="9:9" x14ac:dyDescent="0.2">
      <c r="I1154" s="69"/>
    </row>
    <row r="1155" spans="9:9" x14ac:dyDescent="0.2">
      <c r="I1155" s="69"/>
    </row>
    <row r="1156" spans="9:9" x14ac:dyDescent="0.2">
      <c r="I1156" s="69"/>
    </row>
    <row r="1157" spans="9:9" x14ac:dyDescent="0.2">
      <c r="I1157" s="69"/>
    </row>
    <row r="1158" spans="9:9" x14ac:dyDescent="0.2">
      <c r="I1158" s="69"/>
    </row>
    <row r="1159" spans="9:9" x14ac:dyDescent="0.2">
      <c r="I1159" s="69"/>
    </row>
    <row r="1160" spans="9:9" x14ac:dyDescent="0.2">
      <c r="I1160" s="69"/>
    </row>
    <row r="1161" spans="9:9" x14ac:dyDescent="0.2">
      <c r="I1161" s="69"/>
    </row>
    <row r="1162" spans="9:9" x14ac:dyDescent="0.2">
      <c r="I1162" s="69"/>
    </row>
    <row r="1163" spans="9:9" x14ac:dyDescent="0.2">
      <c r="I1163" s="69"/>
    </row>
    <row r="1164" spans="9:9" x14ac:dyDescent="0.2">
      <c r="I1164" s="69"/>
    </row>
    <row r="1165" spans="9:9" x14ac:dyDescent="0.2">
      <c r="I1165" s="69"/>
    </row>
    <row r="1166" spans="9:9" x14ac:dyDescent="0.2">
      <c r="I1166" s="69"/>
    </row>
    <row r="1167" spans="9:9" x14ac:dyDescent="0.2">
      <c r="I1167" s="69"/>
    </row>
    <row r="1168" spans="9:9" x14ac:dyDescent="0.2">
      <c r="I1168" s="69"/>
    </row>
    <row r="1169" spans="9:9" x14ac:dyDescent="0.2">
      <c r="I1169" s="69"/>
    </row>
    <row r="1170" spans="9:9" x14ac:dyDescent="0.2">
      <c r="I1170" s="69"/>
    </row>
    <row r="1171" spans="9:9" x14ac:dyDescent="0.2">
      <c r="I1171" s="69"/>
    </row>
    <row r="1172" spans="9:9" x14ac:dyDescent="0.2">
      <c r="I1172" s="69"/>
    </row>
    <row r="1173" spans="9:9" x14ac:dyDescent="0.2">
      <c r="I1173" s="69"/>
    </row>
    <row r="1174" spans="9:9" x14ac:dyDescent="0.2">
      <c r="I1174" s="69"/>
    </row>
    <row r="1175" spans="9:9" x14ac:dyDescent="0.2">
      <c r="I1175" s="69"/>
    </row>
    <row r="1176" spans="9:9" x14ac:dyDescent="0.2">
      <c r="I1176" s="69"/>
    </row>
    <row r="1177" spans="9:9" x14ac:dyDescent="0.2">
      <c r="I1177" s="69"/>
    </row>
    <row r="1178" spans="9:9" x14ac:dyDescent="0.2">
      <c r="I1178" s="69"/>
    </row>
    <row r="1179" spans="9:9" x14ac:dyDescent="0.2">
      <c r="I1179" s="69"/>
    </row>
    <row r="1180" spans="9:9" x14ac:dyDescent="0.2">
      <c r="I1180" s="69"/>
    </row>
    <row r="1181" spans="9:9" x14ac:dyDescent="0.2">
      <c r="I1181" s="69"/>
    </row>
    <row r="1182" spans="9:9" x14ac:dyDescent="0.2">
      <c r="I1182" s="69"/>
    </row>
    <row r="1183" spans="9:9" x14ac:dyDescent="0.2">
      <c r="I1183" s="69"/>
    </row>
    <row r="1184" spans="9:9" x14ac:dyDescent="0.2">
      <c r="I1184" s="69"/>
    </row>
    <row r="1185" spans="9:9" x14ac:dyDescent="0.2">
      <c r="I1185" s="69"/>
    </row>
    <row r="1186" spans="9:9" x14ac:dyDescent="0.2">
      <c r="I1186" s="69"/>
    </row>
    <row r="1187" spans="9:9" x14ac:dyDescent="0.2">
      <c r="I1187" s="69"/>
    </row>
    <row r="1188" spans="9:9" x14ac:dyDescent="0.2">
      <c r="I1188" s="69"/>
    </row>
    <row r="1189" spans="9:9" x14ac:dyDescent="0.2">
      <c r="I1189" s="69"/>
    </row>
    <row r="1190" spans="9:9" x14ac:dyDescent="0.2">
      <c r="I1190" s="69"/>
    </row>
    <row r="1191" spans="9:9" x14ac:dyDescent="0.2">
      <c r="I1191" s="69"/>
    </row>
    <row r="1192" spans="9:9" x14ac:dyDescent="0.2">
      <c r="I1192" s="69"/>
    </row>
    <row r="1193" spans="9:9" x14ac:dyDescent="0.2">
      <c r="I1193" s="69"/>
    </row>
    <row r="1194" spans="9:9" x14ac:dyDescent="0.2">
      <c r="I1194" s="69"/>
    </row>
    <row r="1195" spans="9:9" x14ac:dyDescent="0.2">
      <c r="I1195" s="69"/>
    </row>
    <row r="1196" spans="9:9" x14ac:dyDescent="0.2">
      <c r="I1196" s="69"/>
    </row>
    <row r="1197" spans="9:9" x14ac:dyDescent="0.2">
      <c r="I1197" s="69"/>
    </row>
    <row r="1198" spans="9:9" x14ac:dyDescent="0.2">
      <c r="I1198" s="69"/>
    </row>
    <row r="1199" spans="9:9" x14ac:dyDescent="0.2">
      <c r="I1199" s="69"/>
    </row>
    <row r="1200" spans="9:9" x14ac:dyDescent="0.2">
      <c r="I1200" s="69"/>
    </row>
    <row r="1201" spans="9:9" x14ac:dyDescent="0.2">
      <c r="I1201" s="69"/>
    </row>
    <row r="1202" spans="9:9" x14ac:dyDescent="0.2">
      <c r="I1202" s="69"/>
    </row>
    <row r="1203" spans="9:9" x14ac:dyDescent="0.2">
      <c r="I1203" s="69"/>
    </row>
    <row r="1204" spans="9:9" x14ac:dyDescent="0.2">
      <c r="I1204" s="69"/>
    </row>
    <row r="1205" spans="9:9" x14ac:dyDescent="0.2">
      <c r="I1205" s="69"/>
    </row>
    <row r="1206" spans="9:9" x14ac:dyDescent="0.2">
      <c r="I1206" s="69"/>
    </row>
    <row r="1207" spans="9:9" x14ac:dyDescent="0.2">
      <c r="I1207" s="69"/>
    </row>
    <row r="1208" spans="9:9" x14ac:dyDescent="0.2">
      <c r="I1208" s="69"/>
    </row>
    <row r="1209" spans="9:9" x14ac:dyDescent="0.2">
      <c r="I1209" s="69"/>
    </row>
    <row r="1210" spans="9:9" x14ac:dyDescent="0.2">
      <c r="I1210" s="69"/>
    </row>
    <row r="1211" spans="9:9" x14ac:dyDescent="0.2">
      <c r="I1211" s="69"/>
    </row>
    <row r="1212" spans="9:9" x14ac:dyDescent="0.2">
      <c r="I1212" s="69"/>
    </row>
    <row r="1213" spans="9:9" x14ac:dyDescent="0.2">
      <c r="I1213" s="69"/>
    </row>
    <row r="1214" spans="9:9" x14ac:dyDescent="0.2">
      <c r="I1214" s="69"/>
    </row>
    <row r="1215" spans="9:9" x14ac:dyDescent="0.2">
      <c r="I1215" s="69"/>
    </row>
    <row r="1216" spans="9:9" x14ac:dyDescent="0.2">
      <c r="I1216" s="69"/>
    </row>
    <row r="1217" spans="9:9" x14ac:dyDescent="0.2">
      <c r="I1217" s="69"/>
    </row>
    <row r="1218" spans="9:9" x14ac:dyDescent="0.2">
      <c r="I1218" s="69"/>
    </row>
    <row r="1219" spans="9:9" x14ac:dyDescent="0.2">
      <c r="I1219" s="69"/>
    </row>
    <row r="1220" spans="9:9" x14ac:dyDescent="0.2">
      <c r="I1220" s="69"/>
    </row>
    <row r="1221" spans="9:9" x14ac:dyDescent="0.2">
      <c r="I1221" s="69"/>
    </row>
    <row r="1222" spans="9:9" x14ac:dyDescent="0.2">
      <c r="I1222" s="69"/>
    </row>
    <row r="1223" spans="9:9" x14ac:dyDescent="0.2">
      <c r="I1223" s="69"/>
    </row>
    <row r="1224" spans="9:9" x14ac:dyDescent="0.2">
      <c r="I1224" s="69"/>
    </row>
    <row r="1225" spans="9:9" x14ac:dyDescent="0.2">
      <c r="I1225" s="69"/>
    </row>
    <row r="1226" spans="9:9" x14ac:dyDescent="0.2">
      <c r="I1226" s="69"/>
    </row>
    <row r="1227" spans="9:9" x14ac:dyDescent="0.2">
      <c r="I1227" s="69"/>
    </row>
    <row r="1228" spans="9:9" x14ac:dyDescent="0.2">
      <c r="I1228" s="69"/>
    </row>
    <row r="1229" spans="9:9" x14ac:dyDescent="0.2">
      <c r="I1229" s="69"/>
    </row>
    <row r="1230" spans="9:9" x14ac:dyDescent="0.2">
      <c r="I1230" s="69"/>
    </row>
    <row r="1231" spans="9:9" x14ac:dyDescent="0.2">
      <c r="I1231" s="69"/>
    </row>
    <row r="1232" spans="9:9" x14ac:dyDescent="0.2">
      <c r="I1232" s="69"/>
    </row>
    <row r="1233" spans="9:9" x14ac:dyDescent="0.2">
      <c r="I1233" s="69"/>
    </row>
    <row r="1234" spans="9:9" x14ac:dyDescent="0.2">
      <c r="I1234" s="69"/>
    </row>
    <row r="1235" spans="9:9" x14ac:dyDescent="0.2">
      <c r="I1235" s="69"/>
    </row>
    <row r="1236" spans="9:9" x14ac:dyDescent="0.2">
      <c r="I1236" s="69"/>
    </row>
    <row r="1237" spans="9:9" x14ac:dyDescent="0.2">
      <c r="I1237" s="69"/>
    </row>
    <row r="1238" spans="9:9" x14ac:dyDescent="0.2">
      <c r="I1238" s="69"/>
    </row>
    <row r="1239" spans="9:9" x14ac:dyDescent="0.2">
      <c r="I1239" s="69"/>
    </row>
    <row r="1240" spans="9:9" x14ac:dyDescent="0.2">
      <c r="I1240" s="69"/>
    </row>
    <row r="1241" spans="9:9" x14ac:dyDescent="0.2">
      <c r="I1241" s="69"/>
    </row>
    <row r="1242" spans="9:9" x14ac:dyDescent="0.2">
      <c r="I1242" s="69"/>
    </row>
    <row r="1243" spans="9:9" x14ac:dyDescent="0.2">
      <c r="I1243" s="69"/>
    </row>
    <row r="1244" spans="9:9" x14ac:dyDescent="0.2">
      <c r="I1244" s="69"/>
    </row>
    <row r="1245" spans="9:9" x14ac:dyDescent="0.2">
      <c r="I1245" s="69"/>
    </row>
    <row r="1246" spans="9:9" x14ac:dyDescent="0.2">
      <c r="I1246" s="69"/>
    </row>
    <row r="1247" spans="9:9" x14ac:dyDescent="0.2">
      <c r="I1247" s="69"/>
    </row>
    <row r="1248" spans="9:9" x14ac:dyDescent="0.2">
      <c r="I1248" s="69"/>
    </row>
    <row r="1249" spans="9:9" x14ac:dyDescent="0.2">
      <c r="I1249" s="69"/>
    </row>
    <row r="1250" spans="9:9" x14ac:dyDescent="0.2">
      <c r="I1250" s="69"/>
    </row>
    <row r="1251" spans="9:9" x14ac:dyDescent="0.2">
      <c r="I1251" s="69"/>
    </row>
    <row r="1252" spans="9:9" x14ac:dyDescent="0.2">
      <c r="I1252" s="69"/>
    </row>
    <row r="1253" spans="9:9" x14ac:dyDescent="0.2">
      <c r="I1253" s="69"/>
    </row>
    <row r="1254" spans="9:9" x14ac:dyDescent="0.2">
      <c r="I1254" s="69"/>
    </row>
    <row r="1255" spans="9:9" x14ac:dyDescent="0.2">
      <c r="I1255" s="69"/>
    </row>
    <row r="1256" spans="9:9" x14ac:dyDescent="0.2">
      <c r="I1256" s="69"/>
    </row>
    <row r="1257" spans="9:9" x14ac:dyDescent="0.2">
      <c r="I1257" s="69"/>
    </row>
    <row r="1258" spans="9:9" x14ac:dyDescent="0.2">
      <c r="I1258" s="69"/>
    </row>
    <row r="1259" spans="9:9" x14ac:dyDescent="0.2">
      <c r="I1259" s="69"/>
    </row>
    <row r="1260" spans="9:9" x14ac:dyDescent="0.2">
      <c r="I1260" s="69"/>
    </row>
    <row r="1261" spans="9:9" x14ac:dyDescent="0.2">
      <c r="I1261" s="69"/>
    </row>
    <row r="1262" spans="9:9" x14ac:dyDescent="0.2">
      <c r="I1262" s="69"/>
    </row>
    <row r="1263" spans="9:9" x14ac:dyDescent="0.2">
      <c r="I1263" s="69"/>
    </row>
    <row r="1264" spans="9:9" x14ac:dyDescent="0.2">
      <c r="I1264" s="69"/>
    </row>
    <row r="1265" spans="9:9" x14ac:dyDescent="0.2">
      <c r="I1265" s="69"/>
    </row>
    <row r="1266" spans="9:9" x14ac:dyDescent="0.2">
      <c r="I1266" s="69"/>
    </row>
    <row r="1267" spans="9:9" x14ac:dyDescent="0.2">
      <c r="I1267" s="69"/>
    </row>
    <row r="1268" spans="9:9" x14ac:dyDescent="0.2">
      <c r="I1268" s="69"/>
    </row>
    <row r="1269" spans="9:9" x14ac:dyDescent="0.2">
      <c r="I1269" s="69"/>
    </row>
    <row r="1270" spans="9:9" x14ac:dyDescent="0.2">
      <c r="I1270" s="69"/>
    </row>
    <row r="1271" spans="9:9" x14ac:dyDescent="0.2">
      <c r="I1271" s="69"/>
    </row>
    <row r="1272" spans="9:9" x14ac:dyDescent="0.2">
      <c r="I1272" s="69"/>
    </row>
    <row r="1273" spans="9:9" x14ac:dyDescent="0.2">
      <c r="I1273" s="69"/>
    </row>
    <row r="1274" spans="9:9" x14ac:dyDescent="0.2">
      <c r="I1274" s="69"/>
    </row>
    <row r="1275" spans="9:9" x14ac:dyDescent="0.2">
      <c r="I1275" s="69"/>
    </row>
    <row r="1276" spans="9:9" x14ac:dyDescent="0.2">
      <c r="I1276" s="69"/>
    </row>
    <row r="1277" spans="9:9" x14ac:dyDescent="0.2">
      <c r="I1277" s="69"/>
    </row>
    <row r="1278" spans="9:9" x14ac:dyDescent="0.2">
      <c r="I1278" s="69"/>
    </row>
    <row r="1279" spans="9:9" x14ac:dyDescent="0.2">
      <c r="I1279" s="69"/>
    </row>
    <row r="1280" spans="9:9" x14ac:dyDescent="0.2">
      <c r="I1280" s="69"/>
    </row>
    <row r="1281" spans="9:9" x14ac:dyDescent="0.2">
      <c r="I1281" s="69"/>
    </row>
    <row r="1282" spans="9:9" x14ac:dyDescent="0.2">
      <c r="I1282" s="69"/>
    </row>
    <row r="1283" spans="9:9" x14ac:dyDescent="0.2">
      <c r="I1283" s="69"/>
    </row>
    <row r="1284" spans="9:9" x14ac:dyDescent="0.2">
      <c r="I1284" s="69"/>
    </row>
    <row r="1285" spans="9:9" x14ac:dyDescent="0.2">
      <c r="I1285" s="69"/>
    </row>
    <row r="1286" spans="9:9" x14ac:dyDescent="0.2">
      <c r="I1286" s="69"/>
    </row>
    <row r="1287" spans="9:9" x14ac:dyDescent="0.2">
      <c r="I1287" s="69"/>
    </row>
    <row r="1288" spans="9:9" x14ac:dyDescent="0.2">
      <c r="I1288" s="69"/>
    </row>
    <row r="1289" spans="9:9" x14ac:dyDescent="0.2">
      <c r="I1289" s="69"/>
    </row>
    <row r="1290" spans="9:9" x14ac:dyDescent="0.2">
      <c r="I1290" s="69"/>
    </row>
    <row r="1291" spans="9:9" x14ac:dyDescent="0.2">
      <c r="I1291" s="69"/>
    </row>
    <row r="1292" spans="9:9" x14ac:dyDescent="0.2">
      <c r="I1292" s="69"/>
    </row>
    <row r="1293" spans="9:9" x14ac:dyDescent="0.2">
      <c r="I1293" s="69"/>
    </row>
    <row r="1294" spans="9:9" x14ac:dyDescent="0.2">
      <c r="I1294" s="69"/>
    </row>
    <row r="1295" spans="9:9" x14ac:dyDescent="0.2">
      <c r="I1295" s="69"/>
    </row>
    <row r="1296" spans="9:9" x14ac:dyDescent="0.2">
      <c r="I1296" s="69"/>
    </row>
    <row r="1297" spans="9:9" x14ac:dyDescent="0.2">
      <c r="I1297" s="69"/>
    </row>
    <row r="1298" spans="9:9" x14ac:dyDescent="0.2">
      <c r="I1298" s="69"/>
    </row>
    <row r="1299" spans="9:9" x14ac:dyDescent="0.2">
      <c r="I1299" s="69"/>
    </row>
    <row r="1300" spans="9:9" x14ac:dyDescent="0.2">
      <c r="I1300" s="69"/>
    </row>
    <row r="1301" spans="9:9" x14ac:dyDescent="0.2">
      <c r="I1301" s="69"/>
    </row>
    <row r="1302" spans="9:9" x14ac:dyDescent="0.2">
      <c r="I1302" s="69"/>
    </row>
    <row r="1303" spans="9:9" x14ac:dyDescent="0.2">
      <c r="I1303" s="69"/>
    </row>
    <row r="1304" spans="9:9" x14ac:dyDescent="0.2">
      <c r="I1304" s="69"/>
    </row>
    <row r="1305" spans="9:9" x14ac:dyDescent="0.2">
      <c r="I1305" s="69"/>
    </row>
    <row r="1306" spans="9:9" x14ac:dyDescent="0.2">
      <c r="I1306" s="69"/>
    </row>
    <row r="1307" spans="9:9" x14ac:dyDescent="0.2">
      <c r="I1307" s="69"/>
    </row>
    <row r="1308" spans="9:9" x14ac:dyDescent="0.2">
      <c r="I1308" s="69"/>
    </row>
    <row r="1309" spans="9:9" x14ac:dyDescent="0.2">
      <c r="I1309" s="69"/>
    </row>
    <row r="1310" spans="9:9" x14ac:dyDescent="0.2">
      <c r="I1310" s="69"/>
    </row>
    <row r="1311" spans="9:9" x14ac:dyDescent="0.2">
      <c r="I1311" s="69"/>
    </row>
    <row r="1312" spans="9:9" x14ac:dyDescent="0.2">
      <c r="I1312" s="69"/>
    </row>
    <row r="1313" spans="9:9" x14ac:dyDescent="0.2">
      <c r="I1313" s="69"/>
    </row>
    <row r="1314" spans="9:9" x14ac:dyDescent="0.2">
      <c r="I1314" s="69"/>
    </row>
    <row r="1315" spans="9:9" x14ac:dyDescent="0.2">
      <c r="I1315" s="69"/>
    </row>
    <row r="1316" spans="9:9" x14ac:dyDescent="0.2">
      <c r="I1316" s="69"/>
    </row>
    <row r="1317" spans="9:9" x14ac:dyDescent="0.2">
      <c r="I1317" s="69"/>
    </row>
    <row r="1318" spans="9:9" x14ac:dyDescent="0.2">
      <c r="I1318" s="69"/>
    </row>
    <row r="1319" spans="9:9" x14ac:dyDescent="0.2">
      <c r="I1319" s="69"/>
    </row>
    <row r="1320" spans="9:9" x14ac:dyDescent="0.2">
      <c r="I1320" s="69"/>
    </row>
    <row r="1321" spans="9:9" x14ac:dyDescent="0.2">
      <c r="I1321" s="69"/>
    </row>
    <row r="1322" spans="9:9" x14ac:dyDescent="0.2">
      <c r="I1322" s="69"/>
    </row>
    <row r="1323" spans="9:9" x14ac:dyDescent="0.2">
      <c r="I1323" s="69"/>
    </row>
    <row r="1324" spans="9:9" x14ac:dyDescent="0.2">
      <c r="I1324" s="69"/>
    </row>
    <row r="1325" spans="9:9" x14ac:dyDescent="0.2">
      <c r="I1325" s="69"/>
    </row>
    <row r="1326" spans="9:9" x14ac:dyDescent="0.2">
      <c r="I1326" s="69"/>
    </row>
    <row r="1327" spans="9:9" x14ac:dyDescent="0.2">
      <c r="I1327" s="69"/>
    </row>
    <row r="1328" spans="9:9" x14ac:dyDescent="0.2">
      <c r="I1328" s="69"/>
    </row>
    <row r="1329" spans="9:9" x14ac:dyDescent="0.2">
      <c r="I1329" s="69"/>
    </row>
    <row r="1330" spans="9:9" x14ac:dyDescent="0.2">
      <c r="I1330" s="69"/>
    </row>
    <row r="1331" spans="9:9" x14ac:dyDescent="0.2">
      <c r="I1331" s="69"/>
    </row>
    <row r="1332" spans="9:9" x14ac:dyDescent="0.2">
      <c r="I1332" s="69"/>
    </row>
    <row r="1333" spans="9:9" x14ac:dyDescent="0.2">
      <c r="I1333" s="69"/>
    </row>
    <row r="1334" spans="9:9" x14ac:dyDescent="0.2">
      <c r="I1334" s="69"/>
    </row>
    <row r="1335" spans="9:9" x14ac:dyDescent="0.2">
      <c r="I1335" s="69"/>
    </row>
    <row r="1336" spans="9:9" x14ac:dyDescent="0.2">
      <c r="I1336" s="69"/>
    </row>
    <row r="1337" spans="9:9" x14ac:dyDescent="0.2">
      <c r="I1337" s="69"/>
    </row>
    <row r="1338" spans="9:9" x14ac:dyDescent="0.2">
      <c r="I1338" s="69"/>
    </row>
    <row r="1339" spans="9:9" x14ac:dyDescent="0.2">
      <c r="I1339" s="69"/>
    </row>
    <row r="1340" spans="9:9" x14ac:dyDescent="0.2">
      <c r="I1340" s="69"/>
    </row>
    <row r="1341" spans="9:9" x14ac:dyDescent="0.2">
      <c r="I1341" s="69"/>
    </row>
    <row r="1342" spans="9:9" x14ac:dyDescent="0.2">
      <c r="I1342" s="69"/>
    </row>
    <row r="1343" spans="9:9" x14ac:dyDescent="0.2">
      <c r="I1343" s="69"/>
    </row>
    <row r="1344" spans="9:9" x14ac:dyDescent="0.2">
      <c r="I1344" s="69"/>
    </row>
    <row r="1345" spans="9:9" x14ac:dyDescent="0.2">
      <c r="I1345" s="69"/>
    </row>
    <row r="1346" spans="9:9" x14ac:dyDescent="0.2">
      <c r="I1346" s="69"/>
    </row>
    <row r="1347" spans="9:9" x14ac:dyDescent="0.2">
      <c r="I1347" s="69"/>
    </row>
    <row r="1348" spans="9:9" x14ac:dyDescent="0.2">
      <c r="I1348" s="69"/>
    </row>
    <row r="1349" spans="9:9" x14ac:dyDescent="0.2">
      <c r="I1349" s="69"/>
    </row>
    <row r="1350" spans="9:9" x14ac:dyDescent="0.2">
      <c r="I1350" s="69"/>
    </row>
    <row r="1351" spans="9:9" x14ac:dyDescent="0.2">
      <c r="I1351" s="69"/>
    </row>
    <row r="1352" spans="9:9" x14ac:dyDescent="0.2">
      <c r="I1352" s="69"/>
    </row>
    <row r="1353" spans="9:9" x14ac:dyDescent="0.2">
      <c r="I1353" s="69"/>
    </row>
    <row r="1354" spans="9:9" x14ac:dyDescent="0.2">
      <c r="I1354" s="69"/>
    </row>
    <row r="1355" spans="9:9" x14ac:dyDescent="0.2">
      <c r="I1355" s="69"/>
    </row>
    <row r="1356" spans="9:9" x14ac:dyDescent="0.2">
      <c r="I1356" s="69"/>
    </row>
    <row r="1357" spans="9:9" x14ac:dyDescent="0.2">
      <c r="I1357" s="69"/>
    </row>
    <row r="1358" spans="9:9" x14ac:dyDescent="0.2">
      <c r="I1358" s="69"/>
    </row>
    <row r="1359" spans="9:9" x14ac:dyDescent="0.2">
      <c r="I1359" s="69"/>
    </row>
    <row r="1360" spans="9:9" x14ac:dyDescent="0.2">
      <c r="I1360" s="69"/>
    </row>
    <row r="1361" spans="9:9" x14ac:dyDescent="0.2">
      <c r="I1361" s="69"/>
    </row>
    <row r="1362" spans="9:9" x14ac:dyDescent="0.2">
      <c r="I1362" s="69"/>
    </row>
    <row r="1363" spans="9:9" x14ac:dyDescent="0.2">
      <c r="I1363" s="69"/>
    </row>
    <row r="1364" spans="9:9" x14ac:dyDescent="0.2">
      <c r="I1364" s="69"/>
    </row>
    <row r="1365" spans="9:9" x14ac:dyDescent="0.2">
      <c r="I1365" s="69"/>
    </row>
    <row r="1366" spans="9:9" x14ac:dyDescent="0.2">
      <c r="I1366" s="69"/>
    </row>
    <row r="1367" spans="9:9" x14ac:dyDescent="0.2">
      <c r="I1367" s="69"/>
    </row>
    <row r="1368" spans="9:9" x14ac:dyDescent="0.2">
      <c r="I1368" s="69"/>
    </row>
    <row r="1369" spans="9:9" x14ac:dyDescent="0.2">
      <c r="I1369" s="69"/>
    </row>
    <row r="1370" spans="9:9" x14ac:dyDescent="0.2">
      <c r="I1370" s="69"/>
    </row>
    <row r="1371" spans="9:9" x14ac:dyDescent="0.2">
      <c r="I1371" s="69"/>
    </row>
    <row r="1372" spans="9:9" x14ac:dyDescent="0.2">
      <c r="I1372" s="69"/>
    </row>
    <row r="1373" spans="9:9" x14ac:dyDescent="0.2">
      <c r="I1373" s="69"/>
    </row>
    <row r="1374" spans="9:9" x14ac:dyDescent="0.2">
      <c r="I1374" s="69"/>
    </row>
    <row r="1375" spans="9:9" x14ac:dyDescent="0.2">
      <c r="I1375" s="69"/>
    </row>
    <row r="1376" spans="9:9" x14ac:dyDescent="0.2">
      <c r="I1376" s="69"/>
    </row>
    <row r="1377" spans="9:9" x14ac:dyDescent="0.2">
      <c r="I1377" s="69"/>
    </row>
    <row r="1378" spans="9:9" x14ac:dyDescent="0.2">
      <c r="I1378" s="69"/>
    </row>
    <row r="1379" spans="9:9" x14ac:dyDescent="0.2">
      <c r="I1379" s="69"/>
    </row>
    <row r="1380" spans="9:9" x14ac:dyDescent="0.2">
      <c r="I1380" s="69"/>
    </row>
    <row r="1381" spans="9:9" x14ac:dyDescent="0.2">
      <c r="I1381" s="69"/>
    </row>
    <row r="1382" spans="9:9" x14ac:dyDescent="0.2">
      <c r="I1382" s="69"/>
    </row>
    <row r="1383" spans="9:9" x14ac:dyDescent="0.2">
      <c r="I1383" s="69"/>
    </row>
    <row r="1384" spans="9:9" x14ac:dyDescent="0.2">
      <c r="I1384" s="69"/>
    </row>
    <row r="1385" spans="9:9" x14ac:dyDescent="0.2">
      <c r="I1385" s="69"/>
    </row>
    <row r="1386" spans="9:9" x14ac:dyDescent="0.2">
      <c r="I1386" s="69"/>
    </row>
    <row r="1387" spans="9:9" x14ac:dyDescent="0.2">
      <c r="I1387" s="69"/>
    </row>
    <row r="1388" spans="9:9" x14ac:dyDescent="0.2">
      <c r="I1388" s="69"/>
    </row>
    <row r="1389" spans="9:9" x14ac:dyDescent="0.2">
      <c r="I1389" s="69"/>
    </row>
    <row r="1390" spans="9:9" x14ac:dyDescent="0.2">
      <c r="I1390" s="69"/>
    </row>
    <row r="1391" spans="9:9" x14ac:dyDescent="0.2">
      <c r="I1391" s="69"/>
    </row>
    <row r="1392" spans="9:9" x14ac:dyDescent="0.2">
      <c r="I1392" s="69"/>
    </row>
    <row r="1393" spans="9:9" x14ac:dyDescent="0.2">
      <c r="I1393" s="69"/>
    </row>
    <row r="1394" spans="9:9" x14ac:dyDescent="0.2">
      <c r="I1394" s="69"/>
    </row>
    <row r="1395" spans="9:9" x14ac:dyDescent="0.2">
      <c r="I1395" s="69"/>
    </row>
    <row r="1396" spans="9:9" x14ac:dyDescent="0.2">
      <c r="I1396" s="69"/>
    </row>
    <row r="1397" spans="9:9" x14ac:dyDescent="0.2">
      <c r="I1397" s="69"/>
    </row>
    <row r="1398" spans="9:9" x14ac:dyDescent="0.2">
      <c r="I1398" s="69"/>
    </row>
    <row r="1399" spans="9:9" x14ac:dyDescent="0.2">
      <c r="I1399" s="69"/>
    </row>
    <row r="1400" spans="9:9" x14ac:dyDescent="0.2">
      <c r="I1400" s="69"/>
    </row>
    <row r="1401" spans="9:9" x14ac:dyDescent="0.2">
      <c r="I1401" s="69"/>
    </row>
    <row r="1402" spans="9:9" x14ac:dyDescent="0.2">
      <c r="I1402" s="69"/>
    </row>
    <row r="1403" spans="9:9" x14ac:dyDescent="0.2">
      <c r="I1403" s="69"/>
    </row>
    <row r="1404" spans="9:9" x14ac:dyDescent="0.2">
      <c r="I1404" s="69"/>
    </row>
    <row r="1405" spans="9:9" x14ac:dyDescent="0.2">
      <c r="I1405" s="69"/>
    </row>
    <row r="1406" spans="9:9" x14ac:dyDescent="0.2">
      <c r="I1406" s="69"/>
    </row>
    <row r="1407" spans="9:9" x14ac:dyDescent="0.2">
      <c r="I1407" s="69"/>
    </row>
    <row r="1408" spans="9:9" x14ac:dyDescent="0.2">
      <c r="I1408" s="69"/>
    </row>
    <row r="1409" spans="9:9" x14ac:dyDescent="0.2">
      <c r="I1409" s="69"/>
    </row>
    <row r="1410" spans="9:9" x14ac:dyDescent="0.2">
      <c r="I1410" s="69"/>
    </row>
    <row r="1411" spans="9:9" x14ac:dyDescent="0.2">
      <c r="I1411" s="69"/>
    </row>
    <row r="1412" spans="9:9" x14ac:dyDescent="0.2">
      <c r="I1412" s="69"/>
    </row>
    <row r="1413" spans="9:9" x14ac:dyDescent="0.2">
      <c r="I1413" s="69"/>
    </row>
    <row r="1414" spans="9:9" x14ac:dyDescent="0.2">
      <c r="I1414" s="69"/>
    </row>
    <row r="1415" spans="9:9" x14ac:dyDescent="0.2">
      <c r="I1415" s="69"/>
    </row>
    <row r="1416" spans="9:9" x14ac:dyDescent="0.2">
      <c r="I1416" s="69"/>
    </row>
    <row r="1417" spans="9:9" x14ac:dyDescent="0.2">
      <c r="I1417" s="69"/>
    </row>
    <row r="1418" spans="9:9" x14ac:dyDescent="0.2">
      <c r="I1418" s="69"/>
    </row>
    <row r="1419" spans="9:9" x14ac:dyDescent="0.2">
      <c r="I1419" s="69"/>
    </row>
    <row r="1420" spans="9:9" x14ac:dyDescent="0.2">
      <c r="I1420" s="69"/>
    </row>
    <row r="1421" spans="9:9" x14ac:dyDescent="0.2">
      <c r="I1421" s="69"/>
    </row>
    <row r="1422" spans="9:9" x14ac:dyDescent="0.2">
      <c r="I1422" s="69"/>
    </row>
    <row r="1423" spans="9:9" x14ac:dyDescent="0.2">
      <c r="I1423" s="69"/>
    </row>
    <row r="1424" spans="9:9" x14ac:dyDescent="0.2">
      <c r="I1424" s="69"/>
    </row>
    <row r="1425" spans="9:9" x14ac:dyDescent="0.2">
      <c r="I1425" s="69"/>
    </row>
    <row r="1426" spans="9:9" x14ac:dyDescent="0.2">
      <c r="I1426" s="69"/>
    </row>
    <row r="1427" spans="9:9" x14ac:dyDescent="0.2">
      <c r="I1427" s="69"/>
    </row>
    <row r="1428" spans="9:9" x14ac:dyDescent="0.2">
      <c r="I1428" s="69"/>
    </row>
    <row r="1429" spans="9:9" x14ac:dyDescent="0.2">
      <c r="I1429" s="69"/>
    </row>
    <row r="1430" spans="9:9" x14ac:dyDescent="0.2">
      <c r="I1430" s="69"/>
    </row>
    <row r="1431" spans="9:9" x14ac:dyDescent="0.2">
      <c r="I1431" s="69"/>
    </row>
    <row r="1432" spans="9:9" x14ac:dyDescent="0.2">
      <c r="I1432" s="69"/>
    </row>
    <row r="1433" spans="9:9" x14ac:dyDescent="0.2">
      <c r="I1433" s="69"/>
    </row>
    <row r="1434" spans="9:9" x14ac:dyDescent="0.2">
      <c r="I1434" s="69"/>
    </row>
    <row r="1435" spans="9:9" x14ac:dyDescent="0.2">
      <c r="I1435" s="69"/>
    </row>
    <row r="1436" spans="9:9" x14ac:dyDescent="0.2">
      <c r="I1436" s="69"/>
    </row>
    <row r="1437" spans="9:9" x14ac:dyDescent="0.2">
      <c r="I1437" s="69"/>
    </row>
    <row r="1438" spans="9:9" x14ac:dyDescent="0.2">
      <c r="I1438" s="69"/>
    </row>
    <row r="1439" spans="9:9" x14ac:dyDescent="0.2">
      <c r="I1439" s="69"/>
    </row>
    <row r="1440" spans="9:9" x14ac:dyDescent="0.2">
      <c r="I1440" s="69"/>
    </row>
    <row r="1441" spans="9:9" x14ac:dyDescent="0.2">
      <c r="I1441" s="69"/>
    </row>
    <row r="1442" spans="9:9" x14ac:dyDescent="0.2">
      <c r="I1442" s="69"/>
    </row>
    <row r="1443" spans="9:9" x14ac:dyDescent="0.2">
      <c r="I1443" s="69"/>
    </row>
    <row r="1444" spans="9:9" x14ac:dyDescent="0.2">
      <c r="I1444" s="69"/>
    </row>
    <row r="1445" spans="9:9" x14ac:dyDescent="0.2">
      <c r="I1445" s="69"/>
    </row>
    <row r="1446" spans="9:9" x14ac:dyDescent="0.2">
      <c r="I1446" s="69"/>
    </row>
    <row r="1447" spans="9:9" x14ac:dyDescent="0.2">
      <c r="I1447" s="69"/>
    </row>
    <row r="1448" spans="9:9" x14ac:dyDescent="0.2">
      <c r="I1448" s="69"/>
    </row>
    <row r="1449" spans="9:9" x14ac:dyDescent="0.2">
      <c r="I1449" s="69"/>
    </row>
    <row r="1450" spans="9:9" x14ac:dyDescent="0.2">
      <c r="I1450" s="69"/>
    </row>
    <row r="1451" spans="9:9" x14ac:dyDescent="0.2">
      <c r="I1451" s="69"/>
    </row>
    <row r="1452" spans="9:9" x14ac:dyDescent="0.2">
      <c r="I1452" s="69"/>
    </row>
    <row r="1453" spans="9:9" x14ac:dyDescent="0.2">
      <c r="I1453" s="69"/>
    </row>
    <row r="1454" spans="9:9" x14ac:dyDescent="0.2">
      <c r="I1454" s="69"/>
    </row>
    <row r="1455" spans="9:9" x14ac:dyDescent="0.2">
      <c r="I1455" s="69"/>
    </row>
    <row r="1456" spans="9:9" x14ac:dyDescent="0.2">
      <c r="I1456" s="69"/>
    </row>
    <row r="1457" spans="9:9" x14ac:dyDescent="0.2">
      <c r="I1457" s="69"/>
    </row>
    <row r="1458" spans="9:9" x14ac:dyDescent="0.2">
      <c r="I1458" s="69"/>
    </row>
    <row r="1459" spans="9:9" x14ac:dyDescent="0.2">
      <c r="I1459" s="69"/>
    </row>
    <row r="1460" spans="9:9" x14ac:dyDescent="0.2">
      <c r="I1460" s="69"/>
    </row>
    <row r="1461" spans="9:9" x14ac:dyDescent="0.2">
      <c r="I1461" s="69"/>
    </row>
    <row r="1462" spans="9:9" x14ac:dyDescent="0.2">
      <c r="I1462" s="69"/>
    </row>
    <row r="1463" spans="9:9" x14ac:dyDescent="0.2">
      <c r="I1463" s="69"/>
    </row>
    <row r="1464" spans="9:9" x14ac:dyDescent="0.2">
      <c r="I1464" s="69"/>
    </row>
    <row r="1465" spans="9:9" x14ac:dyDescent="0.2">
      <c r="I1465" s="69"/>
    </row>
    <row r="1466" spans="9:9" x14ac:dyDescent="0.2">
      <c r="I1466" s="69"/>
    </row>
    <row r="1467" spans="9:9" x14ac:dyDescent="0.2">
      <c r="I1467" s="69"/>
    </row>
    <row r="1468" spans="9:9" x14ac:dyDescent="0.2">
      <c r="I1468" s="69"/>
    </row>
    <row r="1469" spans="9:9" x14ac:dyDescent="0.2">
      <c r="I1469" s="69"/>
    </row>
    <row r="1470" spans="9:9" x14ac:dyDescent="0.2">
      <c r="I1470" s="69"/>
    </row>
    <row r="1471" spans="9:9" x14ac:dyDescent="0.2">
      <c r="I1471" s="69"/>
    </row>
    <row r="1472" spans="9:9" x14ac:dyDescent="0.2">
      <c r="I1472" s="69"/>
    </row>
    <row r="1473" spans="9:9" x14ac:dyDescent="0.2">
      <c r="I1473" s="69"/>
    </row>
    <row r="1474" spans="9:9" x14ac:dyDescent="0.2">
      <c r="I1474" s="69"/>
    </row>
    <row r="1475" spans="9:9" x14ac:dyDescent="0.2">
      <c r="I1475" s="69"/>
    </row>
    <row r="1476" spans="9:9" x14ac:dyDescent="0.2">
      <c r="I1476" s="69"/>
    </row>
    <row r="1477" spans="9:9" x14ac:dyDescent="0.2">
      <c r="I1477" s="69"/>
    </row>
    <row r="1478" spans="9:9" x14ac:dyDescent="0.2">
      <c r="I1478" s="69"/>
    </row>
    <row r="1479" spans="9:9" x14ac:dyDescent="0.2">
      <c r="I1479" s="69"/>
    </row>
    <row r="1480" spans="9:9" x14ac:dyDescent="0.2">
      <c r="I1480" s="69"/>
    </row>
    <row r="1481" spans="9:9" x14ac:dyDescent="0.2">
      <c r="I1481" s="69"/>
    </row>
    <row r="1482" spans="9:9" x14ac:dyDescent="0.2">
      <c r="I1482" s="69"/>
    </row>
    <row r="1483" spans="9:9" x14ac:dyDescent="0.2">
      <c r="I1483" s="69"/>
    </row>
    <row r="1484" spans="9:9" x14ac:dyDescent="0.2">
      <c r="I1484" s="69"/>
    </row>
    <row r="1485" spans="9:9" x14ac:dyDescent="0.2">
      <c r="I1485" s="69"/>
    </row>
    <row r="1486" spans="9:9" x14ac:dyDescent="0.2">
      <c r="I1486" s="69"/>
    </row>
    <row r="1487" spans="9:9" x14ac:dyDescent="0.2">
      <c r="I1487" s="69"/>
    </row>
    <row r="1488" spans="9:9" x14ac:dyDescent="0.2">
      <c r="I1488" s="69"/>
    </row>
    <row r="1489" spans="9:9" x14ac:dyDescent="0.2">
      <c r="I1489" s="69"/>
    </row>
    <row r="1490" spans="9:9" x14ac:dyDescent="0.2">
      <c r="I1490" s="69"/>
    </row>
    <row r="1491" spans="9:9" x14ac:dyDescent="0.2">
      <c r="I1491" s="69"/>
    </row>
    <row r="1492" spans="9:9" x14ac:dyDescent="0.2">
      <c r="I1492" s="69"/>
    </row>
    <row r="1493" spans="9:9" x14ac:dyDescent="0.2">
      <c r="I1493" s="69"/>
    </row>
    <row r="1494" spans="9:9" x14ac:dyDescent="0.2">
      <c r="I1494" s="69"/>
    </row>
    <row r="1495" spans="9:9" x14ac:dyDescent="0.2">
      <c r="I1495" s="69"/>
    </row>
    <row r="1496" spans="9:9" x14ac:dyDescent="0.2">
      <c r="I1496" s="69"/>
    </row>
    <row r="1497" spans="9:9" x14ac:dyDescent="0.2">
      <c r="I1497" s="69"/>
    </row>
    <row r="1498" spans="9:9" x14ac:dyDescent="0.2">
      <c r="I1498" s="69"/>
    </row>
    <row r="1499" spans="9:9" x14ac:dyDescent="0.2">
      <c r="I1499" s="69"/>
    </row>
    <row r="1500" spans="9:9" x14ac:dyDescent="0.2">
      <c r="I1500" s="69"/>
    </row>
    <row r="1501" spans="9:9" x14ac:dyDescent="0.2">
      <c r="I1501" s="69"/>
    </row>
    <row r="1502" spans="9:9" x14ac:dyDescent="0.2">
      <c r="I1502" s="69"/>
    </row>
    <row r="1503" spans="9:9" x14ac:dyDescent="0.2">
      <c r="I1503" s="69"/>
    </row>
    <row r="1504" spans="9:9" x14ac:dyDescent="0.2">
      <c r="I1504" s="69"/>
    </row>
    <row r="1505" spans="9:9" x14ac:dyDescent="0.2">
      <c r="I1505" s="69"/>
    </row>
    <row r="1506" spans="9:9" x14ac:dyDescent="0.2">
      <c r="I1506" s="69"/>
    </row>
    <row r="1507" spans="9:9" x14ac:dyDescent="0.2">
      <c r="I1507" s="69"/>
    </row>
    <row r="1508" spans="9:9" x14ac:dyDescent="0.2">
      <c r="I1508" s="69"/>
    </row>
    <row r="1509" spans="9:9" x14ac:dyDescent="0.2">
      <c r="I1509" s="69"/>
    </row>
    <row r="1510" spans="9:9" x14ac:dyDescent="0.2">
      <c r="I1510" s="69"/>
    </row>
    <row r="1511" spans="9:9" x14ac:dyDescent="0.2">
      <c r="I1511" s="69"/>
    </row>
    <row r="1512" spans="9:9" x14ac:dyDescent="0.2">
      <c r="I1512" s="69"/>
    </row>
    <row r="1513" spans="9:9" x14ac:dyDescent="0.2">
      <c r="I1513" s="69"/>
    </row>
    <row r="1514" spans="9:9" x14ac:dyDescent="0.2">
      <c r="I1514" s="69"/>
    </row>
    <row r="1515" spans="9:9" x14ac:dyDescent="0.2">
      <c r="I1515" s="69"/>
    </row>
    <row r="1516" spans="9:9" x14ac:dyDescent="0.2">
      <c r="I1516" s="69"/>
    </row>
    <row r="1517" spans="9:9" x14ac:dyDescent="0.2">
      <c r="I1517" s="69"/>
    </row>
    <row r="1518" spans="9:9" x14ac:dyDescent="0.2">
      <c r="I1518" s="69"/>
    </row>
    <row r="1519" spans="9:9" x14ac:dyDescent="0.2">
      <c r="I1519" s="69"/>
    </row>
    <row r="1520" spans="9:9" x14ac:dyDescent="0.2">
      <c r="I1520" s="69"/>
    </row>
    <row r="1521" spans="9:9" x14ac:dyDescent="0.2">
      <c r="I1521" s="69"/>
    </row>
    <row r="1522" spans="9:9" x14ac:dyDescent="0.2">
      <c r="I1522" s="69"/>
    </row>
    <row r="1523" spans="9:9" x14ac:dyDescent="0.2">
      <c r="I1523" s="69"/>
    </row>
    <row r="1524" spans="9:9" x14ac:dyDescent="0.2">
      <c r="I1524" s="69"/>
    </row>
    <row r="1525" spans="9:9" x14ac:dyDescent="0.2">
      <c r="I1525" s="69"/>
    </row>
    <row r="1526" spans="9:9" x14ac:dyDescent="0.2">
      <c r="I1526" s="69"/>
    </row>
    <row r="1527" spans="9:9" x14ac:dyDescent="0.2">
      <c r="I1527" s="69"/>
    </row>
    <row r="1528" spans="9:9" x14ac:dyDescent="0.2">
      <c r="I1528" s="69"/>
    </row>
    <row r="1529" spans="9:9" x14ac:dyDescent="0.2">
      <c r="I1529" s="69"/>
    </row>
    <row r="1530" spans="9:9" x14ac:dyDescent="0.2">
      <c r="I1530" s="69"/>
    </row>
    <row r="1531" spans="9:9" x14ac:dyDescent="0.2">
      <c r="I1531" s="69"/>
    </row>
    <row r="1532" spans="9:9" x14ac:dyDescent="0.2">
      <c r="I1532" s="69"/>
    </row>
    <row r="1533" spans="9:9" x14ac:dyDescent="0.2">
      <c r="I1533" s="69"/>
    </row>
    <row r="1534" spans="9:9" x14ac:dyDescent="0.2">
      <c r="I1534" s="69"/>
    </row>
    <row r="1535" spans="9:9" x14ac:dyDescent="0.2">
      <c r="I1535" s="69"/>
    </row>
    <row r="1536" spans="9:9" x14ac:dyDescent="0.2">
      <c r="I1536" s="69"/>
    </row>
    <row r="1537" spans="9:9" x14ac:dyDescent="0.2">
      <c r="I1537" s="69"/>
    </row>
    <row r="1538" spans="9:9" x14ac:dyDescent="0.2">
      <c r="I1538" s="69"/>
    </row>
    <row r="1539" spans="9:9" x14ac:dyDescent="0.2">
      <c r="I1539" s="69"/>
    </row>
    <row r="1540" spans="9:9" x14ac:dyDescent="0.2">
      <c r="I1540" s="69"/>
    </row>
    <row r="1541" spans="9:9" x14ac:dyDescent="0.2">
      <c r="I1541" s="69"/>
    </row>
    <row r="1542" spans="9:9" x14ac:dyDescent="0.2">
      <c r="I1542" s="69"/>
    </row>
    <row r="1543" spans="9:9" x14ac:dyDescent="0.2">
      <c r="I1543" s="69"/>
    </row>
    <row r="1544" spans="9:9" x14ac:dyDescent="0.2">
      <c r="I1544" s="69"/>
    </row>
    <row r="1545" spans="9:9" x14ac:dyDescent="0.2">
      <c r="I1545" s="69"/>
    </row>
    <row r="1546" spans="9:9" x14ac:dyDescent="0.2">
      <c r="I1546" s="69"/>
    </row>
    <row r="1547" spans="9:9" x14ac:dyDescent="0.2">
      <c r="I1547" s="69"/>
    </row>
    <row r="1548" spans="9:9" x14ac:dyDescent="0.2">
      <c r="I1548" s="69"/>
    </row>
    <row r="1549" spans="9:9" x14ac:dyDescent="0.2">
      <c r="I1549" s="69"/>
    </row>
    <row r="1550" spans="9:9" x14ac:dyDescent="0.2">
      <c r="I1550" s="69"/>
    </row>
    <row r="1551" spans="9:9" x14ac:dyDescent="0.2">
      <c r="I1551" s="69"/>
    </row>
    <row r="1552" spans="9:9" x14ac:dyDescent="0.2">
      <c r="I1552" s="69"/>
    </row>
    <row r="1553" spans="9:9" x14ac:dyDescent="0.2">
      <c r="I1553" s="69"/>
    </row>
    <row r="1554" spans="9:9" x14ac:dyDescent="0.2">
      <c r="I1554" s="69"/>
    </row>
    <row r="1555" spans="9:9" x14ac:dyDescent="0.2">
      <c r="I1555" s="69"/>
    </row>
    <row r="1556" spans="9:9" x14ac:dyDescent="0.2">
      <c r="I1556" s="69"/>
    </row>
    <row r="1557" spans="9:9" x14ac:dyDescent="0.2">
      <c r="I1557" s="69"/>
    </row>
    <row r="1558" spans="9:9" x14ac:dyDescent="0.2">
      <c r="I1558" s="69"/>
    </row>
    <row r="1559" spans="9:9" x14ac:dyDescent="0.2">
      <c r="I1559" s="69"/>
    </row>
    <row r="1560" spans="9:9" x14ac:dyDescent="0.2">
      <c r="I1560" s="69"/>
    </row>
    <row r="1561" spans="9:9" x14ac:dyDescent="0.2">
      <c r="I1561" s="69"/>
    </row>
    <row r="1562" spans="9:9" x14ac:dyDescent="0.2">
      <c r="I1562" s="69"/>
    </row>
    <row r="1563" spans="9:9" x14ac:dyDescent="0.2">
      <c r="I1563" s="69"/>
    </row>
    <row r="1564" spans="9:9" x14ac:dyDescent="0.2">
      <c r="I1564" s="69"/>
    </row>
    <row r="1565" spans="9:9" x14ac:dyDescent="0.2">
      <c r="I1565" s="69"/>
    </row>
    <row r="1566" spans="9:9" x14ac:dyDescent="0.2">
      <c r="I1566" s="69"/>
    </row>
    <row r="1567" spans="9:9" x14ac:dyDescent="0.2">
      <c r="I1567" s="69"/>
    </row>
    <row r="1568" spans="9:9" x14ac:dyDescent="0.2">
      <c r="I1568" s="69"/>
    </row>
    <row r="1569" spans="9:9" x14ac:dyDescent="0.2">
      <c r="I1569" s="69"/>
    </row>
    <row r="1570" spans="9:9" x14ac:dyDescent="0.2">
      <c r="I1570" s="69"/>
    </row>
    <row r="1571" spans="9:9" x14ac:dyDescent="0.2">
      <c r="I1571" s="69"/>
    </row>
    <row r="1572" spans="9:9" x14ac:dyDescent="0.2">
      <c r="I1572" s="69"/>
    </row>
    <row r="1573" spans="9:9" x14ac:dyDescent="0.2">
      <c r="I1573" s="69"/>
    </row>
    <row r="1574" spans="9:9" x14ac:dyDescent="0.2">
      <c r="I1574" s="69"/>
    </row>
    <row r="1575" spans="9:9" x14ac:dyDescent="0.2">
      <c r="I1575" s="69"/>
    </row>
    <row r="1576" spans="9:9" x14ac:dyDescent="0.2">
      <c r="I1576" s="69"/>
    </row>
    <row r="1577" spans="9:9" x14ac:dyDescent="0.2">
      <c r="I1577" s="69"/>
    </row>
    <row r="1578" spans="9:9" x14ac:dyDescent="0.2">
      <c r="I1578" s="69"/>
    </row>
    <row r="1579" spans="9:9" x14ac:dyDescent="0.2">
      <c r="I1579" s="69"/>
    </row>
    <row r="1580" spans="9:9" x14ac:dyDescent="0.2">
      <c r="I1580" s="69"/>
    </row>
    <row r="1581" spans="9:9" x14ac:dyDescent="0.2">
      <c r="I1581" s="69"/>
    </row>
    <row r="1582" spans="9:9" x14ac:dyDescent="0.2">
      <c r="I1582" s="69"/>
    </row>
    <row r="1583" spans="9:9" x14ac:dyDescent="0.2">
      <c r="I1583" s="69"/>
    </row>
    <row r="1584" spans="9:9" x14ac:dyDescent="0.2">
      <c r="I1584" s="69"/>
    </row>
    <row r="1585" spans="9:9" x14ac:dyDescent="0.2">
      <c r="I1585" s="69"/>
    </row>
    <row r="1586" spans="9:9" x14ac:dyDescent="0.2">
      <c r="I1586" s="69"/>
    </row>
    <row r="1587" spans="9:9" x14ac:dyDescent="0.2">
      <c r="I1587" s="69"/>
    </row>
    <row r="1588" spans="9:9" x14ac:dyDescent="0.2">
      <c r="I1588" s="69"/>
    </row>
    <row r="1589" spans="9:9" x14ac:dyDescent="0.2">
      <c r="I1589" s="69"/>
    </row>
    <row r="1590" spans="9:9" x14ac:dyDescent="0.2">
      <c r="I1590" s="69"/>
    </row>
    <row r="1591" spans="9:9" x14ac:dyDescent="0.2">
      <c r="I1591" s="69"/>
    </row>
    <row r="1592" spans="9:9" x14ac:dyDescent="0.2">
      <c r="I1592" s="69"/>
    </row>
    <row r="1593" spans="9:9" x14ac:dyDescent="0.2">
      <c r="I1593" s="69"/>
    </row>
    <row r="1594" spans="9:9" x14ac:dyDescent="0.2">
      <c r="I1594" s="69"/>
    </row>
    <row r="1595" spans="9:9" x14ac:dyDescent="0.2">
      <c r="I1595" s="69"/>
    </row>
    <row r="1596" spans="9:9" x14ac:dyDescent="0.2">
      <c r="I1596" s="69"/>
    </row>
    <row r="1597" spans="9:9" x14ac:dyDescent="0.2">
      <c r="I1597" s="69"/>
    </row>
    <row r="1598" spans="9:9" x14ac:dyDescent="0.2">
      <c r="I1598" s="69"/>
    </row>
    <row r="1599" spans="9:9" x14ac:dyDescent="0.2">
      <c r="I1599" s="69"/>
    </row>
    <row r="1600" spans="9:9" x14ac:dyDescent="0.2">
      <c r="I1600" s="69"/>
    </row>
    <row r="1601" spans="9:9" x14ac:dyDescent="0.2">
      <c r="I1601" s="69"/>
    </row>
    <row r="1602" spans="9:9" x14ac:dyDescent="0.2">
      <c r="I1602" s="69"/>
    </row>
    <row r="1603" spans="9:9" x14ac:dyDescent="0.2">
      <c r="I1603" s="69"/>
    </row>
    <row r="1604" spans="9:9" x14ac:dyDescent="0.2">
      <c r="I1604" s="69"/>
    </row>
    <row r="1605" spans="9:9" x14ac:dyDescent="0.2">
      <c r="I1605" s="69"/>
    </row>
    <row r="1606" spans="9:9" x14ac:dyDescent="0.2">
      <c r="I1606" s="69"/>
    </row>
    <row r="1607" spans="9:9" x14ac:dyDescent="0.2">
      <c r="I1607" s="69"/>
    </row>
    <row r="1608" spans="9:9" x14ac:dyDescent="0.2">
      <c r="I1608" s="69"/>
    </row>
    <row r="1609" spans="9:9" x14ac:dyDescent="0.2">
      <c r="I1609" s="69"/>
    </row>
    <row r="1610" spans="9:9" x14ac:dyDescent="0.2">
      <c r="I1610" s="69"/>
    </row>
    <row r="1611" spans="9:9" x14ac:dyDescent="0.2">
      <c r="I1611" s="69"/>
    </row>
    <row r="1612" spans="9:9" x14ac:dyDescent="0.2">
      <c r="I1612" s="69"/>
    </row>
    <row r="1613" spans="9:9" x14ac:dyDescent="0.2">
      <c r="I1613" s="69"/>
    </row>
    <row r="1614" spans="9:9" x14ac:dyDescent="0.2">
      <c r="I1614" s="69"/>
    </row>
    <row r="1615" spans="9:9" x14ac:dyDescent="0.2">
      <c r="I1615" s="69"/>
    </row>
    <row r="1616" spans="9:9" x14ac:dyDescent="0.2">
      <c r="I1616" s="69"/>
    </row>
    <row r="1617" spans="9:9" x14ac:dyDescent="0.2">
      <c r="I1617" s="69"/>
    </row>
    <row r="1618" spans="9:9" x14ac:dyDescent="0.2">
      <c r="I1618" s="69"/>
    </row>
    <row r="1619" spans="9:9" x14ac:dyDescent="0.2">
      <c r="I1619" s="69"/>
    </row>
    <row r="1620" spans="9:9" x14ac:dyDescent="0.2">
      <c r="I1620" s="69"/>
    </row>
    <row r="1621" spans="9:9" x14ac:dyDescent="0.2">
      <c r="I1621" s="69"/>
    </row>
    <row r="1622" spans="9:9" x14ac:dyDescent="0.2">
      <c r="I1622" s="69"/>
    </row>
    <row r="1623" spans="9:9" x14ac:dyDescent="0.2">
      <c r="I1623" s="69"/>
    </row>
    <row r="1624" spans="9:9" x14ac:dyDescent="0.2">
      <c r="I1624" s="69"/>
    </row>
    <row r="1625" spans="9:9" x14ac:dyDescent="0.2">
      <c r="I1625" s="69"/>
    </row>
    <row r="1626" spans="9:9" x14ac:dyDescent="0.2">
      <c r="I1626" s="69"/>
    </row>
    <row r="1627" spans="9:9" x14ac:dyDescent="0.2">
      <c r="I1627" s="69"/>
    </row>
    <row r="1628" spans="9:9" x14ac:dyDescent="0.2">
      <c r="I1628" s="69"/>
    </row>
    <row r="1629" spans="9:9" x14ac:dyDescent="0.2">
      <c r="I1629" s="69"/>
    </row>
    <row r="1630" spans="9:9" x14ac:dyDescent="0.2">
      <c r="I1630" s="69"/>
    </row>
    <row r="1631" spans="9:9" x14ac:dyDescent="0.2">
      <c r="I1631" s="69"/>
    </row>
    <row r="1632" spans="9:9" x14ac:dyDescent="0.2">
      <c r="I1632" s="69"/>
    </row>
    <row r="1633" spans="9:9" x14ac:dyDescent="0.2">
      <c r="I1633" s="69"/>
    </row>
    <row r="1634" spans="9:9" x14ac:dyDescent="0.2">
      <c r="I1634" s="69"/>
    </row>
    <row r="1635" spans="9:9" x14ac:dyDescent="0.2">
      <c r="I1635" s="69"/>
    </row>
    <row r="1636" spans="9:9" x14ac:dyDescent="0.2">
      <c r="I1636" s="69"/>
    </row>
    <row r="1637" spans="9:9" x14ac:dyDescent="0.2">
      <c r="I1637" s="69"/>
    </row>
    <row r="1638" spans="9:9" x14ac:dyDescent="0.2">
      <c r="I1638" s="69"/>
    </row>
    <row r="1639" spans="9:9" x14ac:dyDescent="0.2">
      <c r="I1639" s="69"/>
    </row>
    <row r="1640" spans="9:9" x14ac:dyDescent="0.2">
      <c r="I1640" s="69"/>
    </row>
    <row r="1641" spans="9:9" x14ac:dyDescent="0.2">
      <c r="I1641" s="69"/>
    </row>
    <row r="1642" spans="9:9" x14ac:dyDescent="0.2">
      <c r="I1642" s="69"/>
    </row>
    <row r="1643" spans="9:9" x14ac:dyDescent="0.2">
      <c r="I1643" s="69"/>
    </row>
    <row r="1644" spans="9:9" x14ac:dyDescent="0.2">
      <c r="I1644" s="69"/>
    </row>
    <row r="1645" spans="9:9" x14ac:dyDescent="0.2">
      <c r="I1645" s="69"/>
    </row>
    <row r="1646" spans="9:9" x14ac:dyDescent="0.2">
      <c r="I1646" s="69"/>
    </row>
    <row r="1647" spans="9:9" x14ac:dyDescent="0.2">
      <c r="I1647" s="69"/>
    </row>
    <row r="1648" spans="9:9" x14ac:dyDescent="0.2">
      <c r="I1648" s="69"/>
    </row>
    <row r="1649" spans="9:9" x14ac:dyDescent="0.2">
      <c r="I1649" s="69"/>
    </row>
    <row r="1650" spans="9:9" x14ac:dyDescent="0.2">
      <c r="I1650" s="69"/>
    </row>
    <row r="1651" spans="9:9" x14ac:dyDescent="0.2">
      <c r="I1651" s="69"/>
    </row>
    <row r="1652" spans="9:9" x14ac:dyDescent="0.2">
      <c r="I1652" s="69"/>
    </row>
    <row r="1653" spans="9:9" x14ac:dyDescent="0.2">
      <c r="I1653" s="69"/>
    </row>
    <row r="1654" spans="9:9" x14ac:dyDescent="0.2">
      <c r="I1654" s="69"/>
    </row>
    <row r="1655" spans="9:9" x14ac:dyDescent="0.2">
      <c r="I1655" s="69"/>
    </row>
    <row r="1656" spans="9:9" x14ac:dyDescent="0.2">
      <c r="I1656" s="69"/>
    </row>
    <row r="1657" spans="9:9" x14ac:dyDescent="0.2">
      <c r="I1657" s="69"/>
    </row>
    <row r="1658" spans="9:9" x14ac:dyDescent="0.2">
      <c r="I1658" s="69"/>
    </row>
    <row r="1659" spans="9:9" x14ac:dyDescent="0.2">
      <c r="I1659" s="69"/>
    </row>
    <row r="1660" spans="9:9" x14ac:dyDescent="0.2">
      <c r="I1660" s="69"/>
    </row>
    <row r="1661" spans="9:9" x14ac:dyDescent="0.2">
      <c r="I1661" s="69"/>
    </row>
    <row r="1662" spans="9:9" x14ac:dyDescent="0.2">
      <c r="I1662" s="69"/>
    </row>
    <row r="1663" spans="9:9" x14ac:dyDescent="0.2">
      <c r="I1663" s="69"/>
    </row>
    <row r="1664" spans="9:9" x14ac:dyDescent="0.2">
      <c r="I1664" s="69"/>
    </row>
    <row r="1665" spans="9:9" x14ac:dyDescent="0.2">
      <c r="I1665" s="69"/>
    </row>
    <row r="1666" spans="9:9" x14ac:dyDescent="0.2">
      <c r="I1666" s="69"/>
    </row>
    <row r="1667" spans="9:9" x14ac:dyDescent="0.2">
      <c r="I1667" s="69"/>
    </row>
    <row r="1668" spans="9:9" x14ac:dyDescent="0.2">
      <c r="I1668" s="69"/>
    </row>
    <row r="1669" spans="9:9" x14ac:dyDescent="0.2">
      <c r="I1669" s="69"/>
    </row>
    <row r="1670" spans="9:9" x14ac:dyDescent="0.2">
      <c r="I1670" s="69"/>
    </row>
    <row r="1671" spans="9:9" x14ac:dyDescent="0.2">
      <c r="I1671" s="69"/>
    </row>
    <row r="1672" spans="9:9" x14ac:dyDescent="0.2">
      <c r="I1672" s="69"/>
    </row>
    <row r="1673" spans="9:9" x14ac:dyDescent="0.2">
      <c r="I1673" s="69"/>
    </row>
    <row r="1674" spans="9:9" x14ac:dyDescent="0.2">
      <c r="I1674" s="69"/>
    </row>
    <row r="1675" spans="9:9" x14ac:dyDescent="0.2">
      <c r="I1675" s="69"/>
    </row>
    <row r="1676" spans="9:9" x14ac:dyDescent="0.2">
      <c r="I1676" s="69"/>
    </row>
    <row r="1677" spans="9:9" x14ac:dyDescent="0.2">
      <c r="I1677" s="69"/>
    </row>
    <row r="1678" spans="9:9" x14ac:dyDescent="0.2">
      <c r="I1678" s="69"/>
    </row>
    <row r="1679" spans="9:9" x14ac:dyDescent="0.2">
      <c r="I1679" s="69"/>
    </row>
    <row r="1680" spans="9:9" x14ac:dyDescent="0.2">
      <c r="I1680" s="69"/>
    </row>
    <row r="1681" spans="9:9" x14ac:dyDescent="0.2">
      <c r="I1681" s="69"/>
    </row>
    <row r="1682" spans="9:9" x14ac:dyDescent="0.2">
      <c r="I1682" s="69"/>
    </row>
    <row r="1683" spans="9:9" x14ac:dyDescent="0.2">
      <c r="I1683" s="69"/>
    </row>
    <row r="1684" spans="9:9" x14ac:dyDescent="0.2">
      <c r="I1684" s="69"/>
    </row>
    <row r="1685" spans="9:9" x14ac:dyDescent="0.2">
      <c r="I1685" s="69"/>
    </row>
    <row r="1686" spans="9:9" x14ac:dyDescent="0.2">
      <c r="I1686" s="69"/>
    </row>
    <row r="1687" spans="9:9" x14ac:dyDescent="0.2">
      <c r="I1687" s="69"/>
    </row>
    <row r="1688" spans="9:9" x14ac:dyDescent="0.2">
      <c r="I1688" s="69"/>
    </row>
    <row r="1689" spans="9:9" x14ac:dyDescent="0.2">
      <c r="I1689" s="69"/>
    </row>
    <row r="1690" spans="9:9" x14ac:dyDescent="0.2">
      <c r="I1690" s="69"/>
    </row>
    <row r="1691" spans="9:9" x14ac:dyDescent="0.2">
      <c r="I1691" s="69"/>
    </row>
    <row r="1692" spans="9:9" x14ac:dyDescent="0.2">
      <c r="I1692" s="69"/>
    </row>
    <row r="1693" spans="9:9" x14ac:dyDescent="0.2">
      <c r="I1693" s="69"/>
    </row>
    <row r="1694" spans="9:9" x14ac:dyDescent="0.2">
      <c r="I1694" s="69"/>
    </row>
    <row r="1695" spans="9:9" x14ac:dyDescent="0.2">
      <c r="I1695" s="69"/>
    </row>
    <row r="1696" spans="9:9" x14ac:dyDescent="0.2">
      <c r="I1696" s="69"/>
    </row>
    <row r="1697" spans="9:9" x14ac:dyDescent="0.2">
      <c r="I1697" s="69"/>
    </row>
    <row r="1698" spans="9:9" x14ac:dyDescent="0.2">
      <c r="I1698" s="69"/>
    </row>
    <row r="1699" spans="9:9" x14ac:dyDescent="0.2">
      <c r="I1699" s="69"/>
    </row>
    <row r="1700" spans="9:9" x14ac:dyDescent="0.2">
      <c r="I1700" s="69"/>
    </row>
    <row r="1701" spans="9:9" x14ac:dyDescent="0.2">
      <c r="I1701" s="69"/>
    </row>
    <row r="1702" spans="9:9" x14ac:dyDescent="0.2">
      <c r="I1702" s="69"/>
    </row>
    <row r="1703" spans="9:9" x14ac:dyDescent="0.2">
      <c r="I1703" s="69"/>
    </row>
    <row r="1704" spans="9:9" x14ac:dyDescent="0.2">
      <c r="I1704" s="69"/>
    </row>
    <row r="1705" spans="9:9" x14ac:dyDescent="0.2">
      <c r="I1705" s="69"/>
    </row>
    <row r="1706" spans="9:9" x14ac:dyDescent="0.2">
      <c r="I1706" s="69"/>
    </row>
    <row r="1707" spans="9:9" x14ac:dyDescent="0.2">
      <c r="I1707" s="69"/>
    </row>
    <row r="1708" spans="9:9" x14ac:dyDescent="0.2">
      <c r="I1708" s="69"/>
    </row>
    <row r="1709" spans="9:9" x14ac:dyDescent="0.2">
      <c r="I1709" s="69"/>
    </row>
    <row r="1710" spans="9:9" x14ac:dyDescent="0.2">
      <c r="I1710" s="69"/>
    </row>
    <row r="1711" spans="9:9" x14ac:dyDescent="0.2">
      <c r="I1711" s="69"/>
    </row>
    <row r="1712" spans="9:9" x14ac:dyDescent="0.2">
      <c r="I1712" s="69"/>
    </row>
    <row r="1713" spans="9:9" x14ac:dyDescent="0.2">
      <c r="I1713" s="69"/>
    </row>
    <row r="1714" spans="9:9" x14ac:dyDescent="0.2">
      <c r="I1714" s="69"/>
    </row>
    <row r="1715" spans="9:9" x14ac:dyDescent="0.2">
      <c r="I1715" s="69"/>
    </row>
    <row r="1716" spans="9:9" x14ac:dyDescent="0.2">
      <c r="I1716" s="69"/>
    </row>
    <row r="1717" spans="9:9" x14ac:dyDescent="0.2">
      <c r="I1717" s="69"/>
    </row>
    <row r="1718" spans="9:9" x14ac:dyDescent="0.2">
      <c r="I1718" s="69"/>
    </row>
    <row r="1719" spans="9:9" x14ac:dyDescent="0.2">
      <c r="I1719" s="69"/>
    </row>
    <row r="1720" spans="9:9" x14ac:dyDescent="0.2">
      <c r="I1720" s="69"/>
    </row>
    <row r="1721" spans="9:9" x14ac:dyDescent="0.2">
      <c r="I1721" s="69"/>
    </row>
    <row r="1722" spans="9:9" x14ac:dyDescent="0.2">
      <c r="I1722" s="69"/>
    </row>
    <row r="1723" spans="9:9" x14ac:dyDescent="0.2">
      <c r="I1723" s="69"/>
    </row>
    <row r="1724" spans="9:9" x14ac:dyDescent="0.2">
      <c r="I1724" s="69"/>
    </row>
    <row r="1725" spans="9:9" x14ac:dyDescent="0.2">
      <c r="I1725" s="69"/>
    </row>
    <row r="1726" spans="9:9" x14ac:dyDescent="0.2">
      <c r="I1726" s="69"/>
    </row>
    <row r="1727" spans="9:9" x14ac:dyDescent="0.2">
      <c r="I1727" s="69"/>
    </row>
    <row r="1728" spans="9:9" x14ac:dyDescent="0.2">
      <c r="I1728" s="69"/>
    </row>
    <row r="1729" spans="9:9" x14ac:dyDescent="0.2">
      <c r="I1729" s="69"/>
    </row>
    <row r="1730" spans="9:9" x14ac:dyDescent="0.2">
      <c r="I1730" s="69"/>
    </row>
    <row r="1731" spans="9:9" x14ac:dyDescent="0.2">
      <c r="I1731" s="69"/>
    </row>
    <row r="1732" spans="9:9" x14ac:dyDescent="0.2">
      <c r="I1732" s="69"/>
    </row>
    <row r="1733" spans="9:9" x14ac:dyDescent="0.2">
      <c r="I1733" s="69"/>
    </row>
    <row r="1734" spans="9:9" x14ac:dyDescent="0.2">
      <c r="I1734" s="69"/>
    </row>
    <row r="1735" spans="9:9" x14ac:dyDescent="0.2">
      <c r="I1735" s="69"/>
    </row>
    <row r="1736" spans="9:9" x14ac:dyDescent="0.2">
      <c r="I1736" s="69"/>
    </row>
    <row r="1737" spans="9:9" x14ac:dyDescent="0.2">
      <c r="I1737" s="69"/>
    </row>
    <row r="1738" spans="9:9" x14ac:dyDescent="0.2">
      <c r="I1738" s="69"/>
    </row>
    <row r="1739" spans="9:9" x14ac:dyDescent="0.2">
      <c r="I1739" s="69"/>
    </row>
    <row r="1740" spans="9:9" x14ac:dyDescent="0.2">
      <c r="I1740" s="69"/>
    </row>
    <row r="1741" spans="9:9" x14ac:dyDescent="0.2">
      <c r="I1741" s="69"/>
    </row>
    <row r="1742" spans="9:9" x14ac:dyDescent="0.2">
      <c r="I1742" s="69"/>
    </row>
    <row r="1743" spans="9:9" x14ac:dyDescent="0.2">
      <c r="I1743" s="69"/>
    </row>
    <row r="1744" spans="9:9" x14ac:dyDescent="0.2">
      <c r="I1744" s="69"/>
    </row>
    <row r="1745" spans="9:9" x14ac:dyDescent="0.2">
      <c r="I1745" s="69"/>
    </row>
    <row r="1746" spans="9:9" x14ac:dyDescent="0.2">
      <c r="I1746" s="69"/>
    </row>
    <row r="1747" spans="9:9" x14ac:dyDescent="0.2">
      <c r="I1747" s="69"/>
    </row>
    <row r="1748" spans="9:9" x14ac:dyDescent="0.2">
      <c r="I1748" s="69"/>
    </row>
    <row r="1749" spans="9:9" x14ac:dyDescent="0.2">
      <c r="I1749" s="69"/>
    </row>
    <row r="1750" spans="9:9" x14ac:dyDescent="0.2">
      <c r="I1750" s="69"/>
    </row>
    <row r="1751" spans="9:9" x14ac:dyDescent="0.2">
      <c r="I1751" s="69"/>
    </row>
    <row r="1752" spans="9:9" x14ac:dyDescent="0.2">
      <c r="I1752" s="69"/>
    </row>
    <row r="1753" spans="9:9" x14ac:dyDescent="0.2">
      <c r="I1753" s="69"/>
    </row>
    <row r="1754" spans="9:9" x14ac:dyDescent="0.2">
      <c r="I1754" s="69"/>
    </row>
    <row r="1755" spans="9:9" x14ac:dyDescent="0.2">
      <c r="I1755" s="69"/>
    </row>
    <row r="1756" spans="9:9" x14ac:dyDescent="0.2">
      <c r="I1756" s="69"/>
    </row>
    <row r="1757" spans="9:9" x14ac:dyDescent="0.2">
      <c r="I1757" s="69"/>
    </row>
    <row r="1758" spans="9:9" x14ac:dyDescent="0.2">
      <c r="I1758" s="69"/>
    </row>
    <row r="1759" spans="9:9" x14ac:dyDescent="0.2">
      <c r="I1759" s="69"/>
    </row>
    <row r="1760" spans="9:9" x14ac:dyDescent="0.2">
      <c r="I1760" s="69"/>
    </row>
    <row r="1761" spans="9:9" x14ac:dyDescent="0.2">
      <c r="I1761" s="69"/>
    </row>
    <row r="1762" spans="9:9" x14ac:dyDescent="0.2">
      <c r="I1762" s="69"/>
    </row>
    <row r="1763" spans="9:9" x14ac:dyDescent="0.2">
      <c r="I1763" s="69"/>
    </row>
    <row r="1764" spans="9:9" x14ac:dyDescent="0.2">
      <c r="I1764" s="69"/>
    </row>
    <row r="1765" spans="9:9" x14ac:dyDescent="0.2">
      <c r="I1765" s="69"/>
    </row>
    <row r="1766" spans="9:9" x14ac:dyDescent="0.2">
      <c r="I1766" s="69"/>
    </row>
    <row r="1767" spans="9:9" x14ac:dyDescent="0.2">
      <c r="I1767" s="69"/>
    </row>
    <row r="1768" spans="9:9" x14ac:dyDescent="0.2">
      <c r="I1768" s="69"/>
    </row>
    <row r="1769" spans="9:9" x14ac:dyDescent="0.2">
      <c r="I1769" s="69"/>
    </row>
    <row r="1770" spans="9:9" x14ac:dyDescent="0.2">
      <c r="I1770" s="69"/>
    </row>
    <row r="1771" spans="9:9" x14ac:dyDescent="0.2">
      <c r="I1771" s="69"/>
    </row>
    <row r="1772" spans="9:9" x14ac:dyDescent="0.2">
      <c r="I1772" s="69"/>
    </row>
    <row r="1773" spans="9:9" x14ac:dyDescent="0.2">
      <c r="I1773" s="69"/>
    </row>
    <row r="1774" spans="9:9" x14ac:dyDescent="0.2">
      <c r="I1774" s="69"/>
    </row>
    <row r="1775" spans="9:9" x14ac:dyDescent="0.2">
      <c r="I1775" s="69"/>
    </row>
    <row r="1776" spans="9:9" x14ac:dyDescent="0.2">
      <c r="I1776" s="69"/>
    </row>
    <row r="1777" spans="9:9" x14ac:dyDescent="0.2">
      <c r="I1777" s="69"/>
    </row>
    <row r="1778" spans="9:9" x14ac:dyDescent="0.2">
      <c r="I1778" s="69"/>
    </row>
    <row r="1779" spans="9:9" x14ac:dyDescent="0.2">
      <c r="I1779" s="69"/>
    </row>
    <row r="1780" spans="9:9" x14ac:dyDescent="0.2">
      <c r="I1780" s="69"/>
    </row>
    <row r="1781" spans="9:9" x14ac:dyDescent="0.2">
      <c r="I1781" s="69"/>
    </row>
    <row r="1782" spans="9:9" x14ac:dyDescent="0.2">
      <c r="I1782" s="69"/>
    </row>
    <row r="1783" spans="9:9" x14ac:dyDescent="0.2">
      <c r="I1783" s="69"/>
    </row>
    <row r="1784" spans="9:9" x14ac:dyDescent="0.2">
      <c r="I1784" s="69"/>
    </row>
    <row r="1785" spans="9:9" x14ac:dyDescent="0.2">
      <c r="I1785" s="69"/>
    </row>
    <row r="1786" spans="9:9" x14ac:dyDescent="0.2">
      <c r="I1786" s="69"/>
    </row>
    <row r="1787" spans="9:9" x14ac:dyDescent="0.2">
      <c r="I1787" s="69"/>
    </row>
    <row r="1788" spans="9:9" x14ac:dyDescent="0.2">
      <c r="I1788" s="69"/>
    </row>
    <row r="1789" spans="9:9" x14ac:dyDescent="0.2">
      <c r="I1789" s="69"/>
    </row>
    <row r="1790" spans="9:9" x14ac:dyDescent="0.2">
      <c r="I1790" s="69"/>
    </row>
    <row r="1791" spans="9:9" x14ac:dyDescent="0.2">
      <c r="I1791" s="69"/>
    </row>
    <row r="1792" spans="9:9" x14ac:dyDescent="0.2">
      <c r="I1792" s="69"/>
    </row>
    <row r="1793" spans="9:9" x14ac:dyDescent="0.2">
      <c r="I1793" s="69"/>
    </row>
    <row r="1794" spans="9:9" x14ac:dyDescent="0.2">
      <c r="I1794" s="69"/>
    </row>
    <row r="1795" spans="9:9" x14ac:dyDescent="0.2">
      <c r="I1795" s="69"/>
    </row>
    <row r="1796" spans="9:9" x14ac:dyDescent="0.2">
      <c r="I1796" s="69"/>
    </row>
    <row r="1797" spans="9:9" x14ac:dyDescent="0.2">
      <c r="I1797" s="69"/>
    </row>
    <row r="1798" spans="9:9" x14ac:dyDescent="0.2">
      <c r="I1798" s="69"/>
    </row>
    <row r="1799" spans="9:9" x14ac:dyDescent="0.2">
      <c r="I1799" s="69"/>
    </row>
    <row r="1800" spans="9:9" x14ac:dyDescent="0.2">
      <c r="I1800" s="69"/>
    </row>
    <row r="1801" spans="9:9" x14ac:dyDescent="0.2">
      <c r="I1801" s="69"/>
    </row>
    <row r="1802" spans="9:9" x14ac:dyDescent="0.2">
      <c r="I1802" s="69"/>
    </row>
    <row r="1803" spans="9:9" x14ac:dyDescent="0.2">
      <c r="I1803" s="69"/>
    </row>
    <row r="1804" spans="9:9" x14ac:dyDescent="0.2">
      <c r="I1804" s="69"/>
    </row>
    <row r="1805" spans="9:9" x14ac:dyDescent="0.2">
      <c r="I1805" s="69"/>
    </row>
    <row r="1806" spans="9:9" x14ac:dyDescent="0.2">
      <c r="I1806" s="69"/>
    </row>
    <row r="1807" spans="9:9" x14ac:dyDescent="0.2">
      <c r="I1807" s="69"/>
    </row>
    <row r="1808" spans="9:9" x14ac:dyDescent="0.2">
      <c r="I1808" s="69"/>
    </row>
    <row r="1809" spans="9:9" x14ac:dyDescent="0.2">
      <c r="I1809" s="69"/>
    </row>
    <row r="1810" spans="9:9" x14ac:dyDescent="0.2">
      <c r="I1810" s="69"/>
    </row>
    <row r="1811" spans="9:9" x14ac:dyDescent="0.2">
      <c r="I1811" s="69"/>
    </row>
    <row r="1812" spans="9:9" x14ac:dyDescent="0.2">
      <c r="I1812" s="69"/>
    </row>
    <row r="1813" spans="9:9" x14ac:dyDescent="0.2">
      <c r="I1813" s="69"/>
    </row>
    <row r="1814" spans="9:9" x14ac:dyDescent="0.2">
      <c r="I1814" s="69"/>
    </row>
    <row r="1815" spans="9:9" x14ac:dyDescent="0.2">
      <c r="I1815" s="69"/>
    </row>
    <row r="1816" spans="9:9" x14ac:dyDescent="0.2">
      <c r="I1816" s="69"/>
    </row>
    <row r="1817" spans="9:9" x14ac:dyDescent="0.2">
      <c r="I1817" s="69"/>
    </row>
    <row r="1818" spans="9:9" x14ac:dyDescent="0.2">
      <c r="I1818" s="69"/>
    </row>
    <row r="1819" spans="9:9" x14ac:dyDescent="0.2">
      <c r="I1819" s="69"/>
    </row>
    <row r="1820" spans="9:9" x14ac:dyDescent="0.2">
      <c r="I1820" s="69"/>
    </row>
    <row r="1821" spans="9:9" x14ac:dyDescent="0.2">
      <c r="I1821" s="69"/>
    </row>
    <row r="1822" spans="9:9" x14ac:dyDescent="0.2">
      <c r="I1822" s="69"/>
    </row>
    <row r="1823" spans="9:9" x14ac:dyDescent="0.2">
      <c r="I1823" s="69"/>
    </row>
    <row r="1824" spans="9:9" x14ac:dyDescent="0.2">
      <c r="I1824" s="69"/>
    </row>
    <row r="1825" spans="9:9" x14ac:dyDescent="0.2">
      <c r="I1825" s="69"/>
    </row>
    <row r="1826" spans="9:9" x14ac:dyDescent="0.2">
      <c r="I1826" s="69"/>
    </row>
    <row r="1827" spans="9:9" x14ac:dyDescent="0.2">
      <c r="I1827" s="69"/>
    </row>
    <row r="1828" spans="9:9" x14ac:dyDescent="0.2">
      <c r="I1828" s="69"/>
    </row>
    <row r="1829" spans="9:9" x14ac:dyDescent="0.2">
      <c r="I1829" s="69"/>
    </row>
    <row r="1830" spans="9:9" x14ac:dyDescent="0.2">
      <c r="I1830" s="69"/>
    </row>
    <row r="1831" spans="9:9" x14ac:dyDescent="0.2">
      <c r="I1831" s="69"/>
    </row>
    <row r="1832" spans="9:9" x14ac:dyDescent="0.2">
      <c r="I1832" s="69"/>
    </row>
    <row r="1833" spans="9:9" x14ac:dyDescent="0.2">
      <c r="I1833" s="69"/>
    </row>
    <row r="1834" spans="9:9" x14ac:dyDescent="0.2">
      <c r="I1834" s="69"/>
    </row>
    <row r="1835" spans="9:9" x14ac:dyDescent="0.2">
      <c r="I1835" s="69"/>
    </row>
    <row r="1836" spans="9:9" x14ac:dyDescent="0.2">
      <c r="I1836" s="69"/>
    </row>
    <row r="1837" spans="9:9" x14ac:dyDescent="0.2">
      <c r="I1837" s="69"/>
    </row>
    <row r="1838" spans="9:9" x14ac:dyDescent="0.2">
      <c r="I1838" s="69"/>
    </row>
    <row r="1839" spans="9:9" x14ac:dyDescent="0.2">
      <c r="I1839" s="69"/>
    </row>
    <row r="1840" spans="9:9" x14ac:dyDescent="0.2">
      <c r="I1840" s="69"/>
    </row>
    <row r="1841" spans="9:9" x14ac:dyDescent="0.2">
      <c r="I1841" s="69"/>
    </row>
    <row r="1842" spans="9:9" x14ac:dyDescent="0.2">
      <c r="I1842" s="69"/>
    </row>
    <row r="1843" spans="9:9" x14ac:dyDescent="0.2">
      <c r="I1843" s="69"/>
    </row>
    <row r="1844" spans="9:9" x14ac:dyDescent="0.2">
      <c r="I1844" s="69"/>
    </row>
    <row r="1845" spans="9:9" x14ac:dyDescent="0.2">
      <c r="I1845" s="69"/>
    </row>
    <row r="1846" spans="9:9" x14ac:dyDescent="0.2">
      <c r="I1846" s="69"/>
    </row>
    <row r="1847" spans="9:9" x14ac:dyDescent="0.2">
      <c r="I1847" s="69"/>
    </row>
    <row r="1848" spans="9:9" x14ac:dyDescent="0.2">
      <c r="I1848" s="69"/>
    </row>
    <row r="1849" spans="9:9" x14ac:dyDescent="0.2">
      <c r="I1849" s="69"/>
    </row>
    <row r="1850" spans="9:9" x14ac:dyDescent="0.2">
      <c r="I1850" s="69"/>
    </row>
    <row r="1851" spans="9:9" x14ac:dyDescent="0.2">
      <c r="I1851" s="69"/>
    </row>
    <row r="1852" spans="9:9" x14ac:dyDescent="0.2">
      <c r="I1852" s="69"/>
    </row>
    <row r="1853" spans="9:9" x14ac:dyDescent="0.2">
      <c r="I1853" s="69"/>
    </row>
    <row r="1854" spans="9:9" x14ac:dyDescent="0.2">
      <c r="I1854" s="69"/>
    </row>
    <row r="1855" spans="9:9" x14ac:dyDescent="0.2">
      <c r="I1855" s="69"/>
    </row>
    <row r="1856" spans="9:9" x14ac:dyDescent="0.2">
      <c r="I1856" s="69"/>
    </row>
    <row r="1857" spans="9:9" x14ac:dyDescent="0.2">
      <c r="I1857" s="69"/>
    </row>
    <row r="1858" spans="9:9" x14ac:dyDescent="0.2">
      <c r="I1858" s="69"/>
    </row>
    <row r="1859" spans="9:9" x14ac:dyDescent="0.2">
      <c r="I1859" s="69"/>
    </row>
    <row r="1860" spans="9:9" x14ac:dyDescent="0.2">
      <c r="I1860" s="69"/>
    </row>
    <row r="1861" spans="9:9" x14ac:dyDescent="0.2">
      <c r="I1861" s="69"/>
    </row>
    <row r="1862" spans="9:9" x14ac:dyDescent="0.2">
      <c r="I1862" s="69"/>
    </row>
    <row r="1863" spans="9:9" x14ac:dyDescent="0.2">
      <c r="I1863" s="69"/>
    </row>
    <row r="1864" spans="9:9" x14ac:dyDescent="0.2">
      <c r="I1864" s="69"/>
    </row>
    <row r="1865" spans="9:9" x14ac:dyDescent="0.2">
      <c r="I1865" s="69"/>
    </row>
    <row r="1866" spans="9:9" x14ac:dyDescent="0.2">
      <c r="I1866" s="69"/>
    </row>
    <row r="1867" spans="9:9" x14ac:dyDescent="0.2">
      <c r="I1867" s="69"/>
    </row>
    <row r="1868" spans="9:9" x14ac:dyDescent="0.2">
      <c r="I1868" s="69"/>
    </row>
    <row r="1869" spans="9:9" x14ac:dyDescent="0.2">
      <c r="I1869" s="69"/>
    </row>
    <row r="1870" spans="9:9" x14ac:dyDescent="0.2">
      <c r="I1870" s="69"/>
    </row>
    <row r="1871" spans="9:9" x14ac:dyDescent="0.2">
      <c r="I1871" s="69"/>
    </row>
    <row r="1872" spans="9:9" x14ac:dyDescent="0.2">
      <c r="I1872" s="69"/>
    </row>
    <row r="1873" spans="9:9" x14ac:dyDescent="0.2">
      <c r="I1873" s="69"/>
    </row>
    <row r="1874" spans="9:9" x14ac:dyDescent="0.2">
      <c r="I1874" s="69"/>
    </row>
    <row r="1875" spans="9:9" x14ac:dyDescent="0.2">
      <c r="I1875" s="69"/>
    </row>
    <row r="1876" spans="9:9" x14ac:dyDescent="0.2">
      <c r="I1876" s="69"/>
    </row>
    <row r="1877" spans="9:9" x14ac:dyDescent="0.2">
      <c r="I1877" s="69"/>
    </row>
    <row r="1878" spans="9:9" x14ac:dyDescent="0.2">
      <c r="I1878" s="69"/>
    </row>
    <row r="1879" spans="9:9" x14ac:dyDescent="0.2">
      <c r="I1879" s="69"/>
    </row>
    <row r="1880" spans="9:9" x14ac:dyDescent="0.2">
      <c r="I1880" s="69"/>
    </row>
    <row r="1881" spans="9:9" x14ac:dyDescent="0.2">
      <c r="I1881" s="69"/>
    </row>
    <row r="1882" spans="9:9" x14ac:dyDescent="0.2">
      <c r="I1882" s="69"/>
    </row>
    <row r="1883" spans="9:9" x14ac:dyDescent="0.2">
      <c r="I1883" s="69"/>
    </row>
    <row r="1884" spans="9:9" x14ac:dyDescent="0.2">
      <c r="I1884" s="69"/>
    </row>
    <row r="1885" spans="9:9" x14ac:dyDescent="0.2">
      <c r="I1885" s="69"/>
    </row>
    <row r="1886" spans="9:9" x14ac:dyDescent="0.2">
      <c r="I1886" s="69"/>
    </row>
    <row r="1887" spans="9:9" x14ac:dyDescent="0.2">
      <c r="I1887" s="69"/>
    </row>
    <row r="1888" spans="9:9" x14ac:dyDescent="0.2">
      <c r="I1888" s="69"/>
    </row>
    <row r="1889" spans="9:9" x14ac:dyDescent="0.2">
      <c r="I1889" s="69"/>
    </row>
    <row r="1890" spans="9:9" x14ac:dyDescent="0.2">
      <c r="I1890" s="69"/>
    </row>
    <row r="1891" spans="9:9" x14ac:dyDescent="0.2">
      <c r="I1891" s="69"/>
    </row>
    <row r="1892" spans="9:9" x14ac:dyDescent="0.2">
      <c r="I1892" s="69"/>
    </row>
    <row r="1893" spans="9:9" x14ac:dyDescent="0.2">
      <c r="I1893" s="69"/>
    </row>
    <row r="1894" spans="9:9" x14ac:dyDescent="0.2">
      <c r="I1894" s="69"/>
    </row>
    <row r="1895" spans="9:9" x14ac:dyDescent="0.2">
      <c r="I1895" s="69"/>
    </row>
    <row r="1896" spans="9:9" x14ac:dyDescent="0.2">
      <c r="I1896" s="69"/>
    </row>
    <row r="1897" spans="9:9" x14ac:dyDescent="0.2">
      <c r="I1897" s="69"/>
    </row>
    <row r="1898" spans="9:9" x14ac:dyDescent="0.2">
      <c r="I1898" s="69"/>
    </row>
    <row r="1899" spans="9:9" x14ac:dyDescent="0.2">
      <c r="I1899" s="69"/>
    </row>
    <row r="1900" spans="9:9" x14ac:dyDescent="0.2">
      <c r="I1900" s="69"/>
    </row>
    <row r="1901" spans="9:9" x14ac:dyDescent="0.2">
      <c r="I1901" s="69"/>
    </row>
    <row r="1902" spans="9:9" x14ac:dyDescent="0.2">
      <c r="I1902" s="69"/>
    </row>
    <row r="1903" spans="9:9" x14ac:dyDescent="0.2">
      <c r="I1903" s="69"/>
    </row>
    <row r="1904" spans="9:9" x14ac:dyDescent="0.2">
      <c r="I1904" s="69"/>
    </row>
    <row r="1905" spans="9:9" x14ac:dyDescent="0.2">
      <c r="I1905" s="69"/>
    </row>
    <row r="1906" spans="9:9" x14ac:dyDescent="0.2">
      <c r="I1906" s="69"/>
    </row>
    <row r="1907" spans="9:9" x14ac:dyDescent="0.2">
      <c r="I1907" s="69"/>
    </row>
    <row r="1908" spans="9:9" x14ac:dyDescent="0.2">
      <c r="I1908" s="69"/>
    </row>
    <row r="1909" spans="9:9" x14ac:dyDescent="0.2">
      <c r="I1909" s="69"/>
    </row>
    <row r="1910" spans="9:9" x14ac:dyDescent="0.2">
      <c r="I1910" s="69"/>
    </row>
    <row r="1911" spans="9:9" x14ac:dyDescent="0.2">
      <c r="I1911" s="69"/>
    </row>
    <row r="1912" spans="9:9" x14ac:dyDescent="0.2">
      <c r="I1912" s="69"/>
    </row>
    <row r="1913" spans="9:9" x14ac:dyDescent="0.2">
      <c r="I1913" s="69"/>
    </row>
    <row r="1914" spans="9:9" x14ac:dyDescent="0.2">
      <c r="I1914" s="69"/>
    </row>
    <row r="1915" spans="9:9" x14ac:dyDescent="0.2">
      <c r="I1915" s="69"/>
    </row>
    <row r="1916" spans="9:9" x14ac:dyDescent="0.2">
      <c r="I1916" s="69"/>
    </row>
    <row r="1917" spans="9:9" x14ac:dyDescent="0.2">
      <c r="I1917" s="69"/>
    </row>
    <row r="1918" spans="9:9" x14ac:dyDescent="0.2">
      <c r="I1918" s="69"/>
    </row>
    <row r="1919" spans="9:9" x14ac:dyDescent="0.2">
      <c r="I1919" s="69"/>
    </row>
    <row r="1920" spans="9:9" x14ac:dyDescent="0.2">
      <c r="I1920" s="69"/>
    </row>
    <row r="1921" spans="9:9" x14ac:dyDescent="0.2">
      <c r="I1921" s="69"/>
    </row>
    <row r="1922" spans="9:9" x14ac:dyDescent="0.2">
      <c r="I1922" s="69"/>
    </row>
    <row r="1923" spans="9:9" x14ac:dyDescent="0.2">
      <c r="I1923" s="69"/>
    </row>
    <row r="1924" spans="9:9" x14ac:dyDescent="0.2">
      <c r="I1924" s="69"/>
    </row>
    <row r="1925" spans="9:9" x14ac:dyDescent="0.2">
      <c r="I1925" s="69"/>
    </row>
    <row r="1926" spans="9:9" x14ac:dyDescent="0.2">
      <c r="I1926" s="69"/>
    </row>
    <row r="1927" spans="9:9" x14ac:dyDescent="0.2">
      <c r="I1927" s="69"/>
    </row>
    <row r="1928" spans="9:9" x14ac:dyDescent="0.2">
      <c r="I1928" s="69"/>
    </row>
    <row r="1929" spans="9:9" x14ac:dyDescent="0.2">
      <c r="I1929" s="69"/>
    </row>
    <row r="1930" spans="9:9" x14ac:dyDescent="0.2">
      <c r="I1930" s="69"/>
    </row>
    <row r="1931" spans="9:9" x14ac:dyDescent="0.2">
      <c r="I1931" s="69"/>
    </row>
    <row r="1932" spans="9:9" x14ac:dyDescent="0.2">
      <c r="I1932" s="69"/>
    </row>
    <row r="1933" spans="9:9" x14ac:dyDescent="0.2">
      <c r="I1933" s="69"/>
    </row>
    <row r="1934" spans="9:9" x14ac:dyDescent="0.2">
      <c r="I1934" s="69"/>
    </row>
    <row r="1935" spans="9:9" x14ac:dyDescent="0.2">
      <c r="I1935" s="69"/>
    </row>
    <row r="1936" spans="9:9" x14ac:dyDescent="0.2">
      <c r="I1936" s="69"/>
    </row>
    <row r="1937" spans="9:9" x14ac:dyDescent="0.2">
      <c r="I1937" s="69"/>
    </row>
    <row r="1938" spans="9:9" x14ac:dyDescent="0.2">
      <c r="I1938" s="69"/>
    </row>
    <row r="1939" spans="9:9" x14ac:dyDescent="0.2">
      <c r="I1939" s="69"/>
    </row>
    <row r="1940" spans="9:9" x14ac:dyDescent="0.2">
      <c r="I1940" s="69"/>
    </row>
    <row r="1941" spans="9:9" x14ac:dyDescent="0.2">
      <c r="I1941" s="69"/>
    </row>
    <row r="1942" spans="9:9" x14ac:dyDescent="0.2">
      <c r="I1942" s="69"/>
    </row>
    <row r="1943" spans="9:9" x14ac:dyDescent="0.2">
      <c r="I1943" s="69"/>
    </row>
    <row r="1944" spans="9:9" x14ac:dyDescent="0.2">
      <c r="I1944" s="69"/>
    </row>
    <row r="1945" spans="9:9" x14ac:dyDescent="0.2">
      <c r="I1945" s="69"/>
    </row>
    <row r="1946" spans="9:9" x14ac:dyDescent="0.2">
      <c r="I1946" s="69"/>
    </row>
    <row r="1947" spans="9:9" x14ac:dyDescent="0.2">
      <c r="I1947" s="69"/>
    </row>
    <row r="1948" spans="9:9" x14ac:dyDescent="0.2">
      <c r="I1948" s="69"/>
    </row>
    <row r="1949" spans="9:9" x14ac:dyDescent="0.2">
      <c r="I1949" s="69"/>
    </row>
    <row r="1950" spans="9:9" x14ac:dyDescent="0.2">
      <c r="I1950" s="69"/>
    </row>
    <row r="1951" spans="9:9" x14ac:dyDescent="0.2">
      <c r="I1951" s="69"/>
    </row>
    <row r="1952" spans="9:9" x14ac:dyDescent="0.2">
      <c r="I1952" s="69"/>
    </row>
    <row r="1953" spans="9:9" x14ac:dyDescent="0.2">
      <c r="I1953" s="69"/>
    </row>
    <row r="1954" spans="9:9" x14ac:dyDescent="0.2">
      <c r="I1954" s="69"/>
    </row>
    <row r="1955" spans="9:9" x14ac:dyDescent="0.2">
      <c r="I1955" s="69"/>
    </row>
    <row r="1956" spans="9:9" x14ac:dyDescent="0.2">
      <c r="I1956" s="69"/>
    </row>
    <row r="1957" spans="9:9" x14ac:dyDescent="0.2">
      <c r="I1957" s="69"/>
    </row>
    <row r="1958" spans="9:9" x14ac:dyDescent="0.2">
      <c r="I1958" s="69"/>
    </row>
    <row r="1959" spans="9:9" x14ac:dyDescent="0.2">
      <c r="I1959" s="69"/>
    </row>
    <row r="1960" spans="9:9" x14ac:dyDescent="0.2">
      <c r="I1960" s="69"/>
    </row>
    <row r="1961" spans="9:9" x14ac:dyDescent="0.2">
      <c r="I1961" s="69"/>
    </row>
    <row r="1962" spans="9:9" x14ac:dyDescent="0.2">
      <c r="I1962" s="69"/>
    </row>
    <row r="1963" spans="9:9" x14ac:dyDescent="0.2">
      <c r="I1963" s="69"/>
    </row>
    <row r="1964" spans="9:9" x14ac:dyDescent="0.2">
      <c r="I1964" s="69"/>
    </row>
    <row r="1965" spans="9:9" x14ac:dyDescent="0.2">
      <c r="I1965" s="69"/>
    </row>
    <row r="1966" spans="9:9" x14ac:dyDescent="0.2">
      <c r="I1966" s="69"/>
    </row>
    <row r="1967" spans="9:9" x14ac:dyDescent="0.2">
      <c r="I1967" s="69"/>
    </row>
    <row r="1968" spans="9:9" x14ac:dyDescent="0.2">
      <c r="I1968" s="69"/>
    </row>
    <row r="1969" spans="9:9" x14ac:dyDescent="0.2">
      <c r="I1969" s="69"/>
    </row>
    <row r="1970" spans="9:9" x14ac:dyDescent="0.2">
      <c r="I1970" s="69"/>
    </row>
    <row r="1971" spans="9:9" x14ac:dyDescent="0.2">
      <c r="I1971" s="69"/>
    </row>
    <row r="1972" spans="9:9" x14ac:dyDescent="0.2">
      <c r="I1972" s="69"/>
    </row>
    <row r="1973" spans="9:9" x14ac:dyDescent="0.2">
      <c r="I1973" s="69"/>
    </row>
    <row r="1974" spans="9:9" x14ac:dyDescent="0.2">
      <c r="I1974" s="69"/>
    </row>
    <row r="1975" spans="9:9" x14ac:dyDescent="0.2">
      <c r="I1975" s="69"/>
    </row>
    <row r="1976" spans="9:9" x14ac:dyDescent="0.2">
      <c r="I1976" s="69"/>
    </row>
    <row r="1977" spans="9:9" x14ac:dyDescent="0.2">
      <c r="I1977" s="69"/>
    </row>
    <row r="1978" spans="9:9" x14ac:dyDescent="0.2">
      <c r="I1978" s="69"/>
    </row>
    <row r="1979" spans="9:9" x14ac:dyDescent="0.2">
      <c r="I1979" s="69"/>
    </row>
    <row r="1980" spans="9:9" x14ac:dyDescent="0.2">
      <c r="I1980" s="69"/>
    </row>
    <row r="1981" spans="9:9" x14ac:dyDescent="0.2">
      <c r="I1981" s="69"/>
    </row>
    <row r="1982" spans="9:9" x14ac:dyDescent="0.2">
      <c r="I1982" s="69"/>
    </row>
    <row r="1983" spans="9:9" x14ac:dyDescent="0.2">
      <c r="I1983" s="69"/>
    </row>
    <row r="1984" spans="9:9" x14ac:dyDescent="0.2">
      <c r="I1984" s="69"/>
    </row>
    <row r="1985" spans="9:9" x14ac:dyDescent="0.2">
      <c r="I1985" s="69"/>
    </row>
    <row r="1986" spans="9:9" x14ac:dyDescent="0.2">
      <c r="I1986" s="69"/>
    </row>
    <row r="1987" spans="9:9" x14ac:dyDescent="0.2">
      <c r="I1987" s="69"/>
    </row>
    <row r="1988" spans="9:9" x14ac:dyDescent="0.2">
      <c r="I1988" s="69"/>
    </row>
    <row r="1989" spans="9:9" x14ac:dyDescent="0.2">
      <c r="I1989" s="69"/>
    </row>
    <row r="1990" spans="9:9" x14ac:dyDescent="0.2">
      <c r="I1990" s="69"/>
    </row>
    <row r="1991" spans="9:9" x14ac:dyDescent="0.2">
      <c r="I1991" s="69"/>
    </row>
    <row r="1992" spans="9:9" x14ac:dyDescent="0.2">
      <c r="I1992" s="69"/>
    </row>
    <row r="1993" spans="9:9" x14ac:dyDescent="0.2">
      <c r="I1993" s="69"/>
    </row>
    <row r="1994" spans="9:9" x14ac:dyDescent="0.2">
      <c r="I1994" s="69"/>
    </row>
    <row r="1995" spans="9:9" x14ac:dyDescent="0.2">
      <c r="I1995" s="69"/>
    </row>
    <row r="1996" spans="9:9" x14ac:dyDescent="0.2">
      <c r="I1996" s="69"/>
    </row>
    <row r="1997" spans="9:9" x14ac:dyDescent="0.2">
      <c r="I1997" s="69"/>
    </row>
    <row r="1998" spans="9:9" x14ac:dyDescent="0.2">
      <c r="I1998" s="69"/>
    </row>
    <row r="1999" spans="9:9" x14ac:dyDescent="0.2">
      <c r="I1999" s="69"/>
    </row>
    <row r="2000" spans="9:9" x14ac:dyDescent="0.2">
      <c r="I2000" s="69"/>
    </row>
    <row r="2001" spans="9:9" x14ac:dyDescent="0.2">
      <c r="I2001" s="69"/>
    </row>
    <row r="2002" spans="9:9" x14ac:dyDescent="0.2">
      <c r="I2002" s="69"/>
    </row>
    <row r="2003" spans="9:9" x14ac:dyDescent="0.2">
      <c r="I2003" s="69"/>
    </row>
    <row r="2004" spans="9:9" x14ac:dyDescent="0.2">
      <c r="I2004" s="69"/>
    </row>
    <row r="2005" spans="9:9" x14ac:dyDescent="0.2">
      <c r="I2005" s="69"/>
    </row>
    <row r="2006" spans="9:9" x14ac:dyDescent="0.2">
      <c r="I2006" s="69"/>
    </row>
    <row r="2007" spans="9:9" x14ac:dyDescent="0.2">
      <c r="I2007" s="69"/>
    </row>
    <row r="2008" spans="9:9" x14ac:dyDescent="0.2">
      <c r="I2008" s="69"/>
    </row>
    <row r="2009" spans="9:9" x14ac:dyDescent="0.2">
      <c r="I2009" s="69"/>
    </row>
    <row r="2010" spans="9:9" x14ac:dyDescent="0.2">
      <c r="I2010" s="69"/>
    </row>
    <row r="2011" spans="9:9" x14ac:dyDescent="0.2">
      <c r="I2011" s="69"/>
    </row>
    <row r="2012" spans="9:9" x14ac:dyDescent="0.2">
      <c r="I2012" s="69"/>
    </row>
    <row r="2013" spans="9:9" x14ac:dyDescent="0.2">
      <c r="I2013" s="69"/>
    </row>
    <row r="2014" spans="9:9" x14ac:dyDescent="0.2">
      <c r="I2014" s="69"/>
    </row>
    <row r="2015" spans="9:9" x14ac:dyDescent="0.2">
      <c r="I2015" s="69"/>
    </row>
    <row r="2016" spans="9:9" x14ac:dyDescent="0.2">
      <c r="I2016" s="69"/>
    </row>
    <row r="2017" spans="9:9" x14ac:dyDescent="0.2">
      <c r="I2017" s="69"/>
    </row>
    <row r="2018" spans="9:9" x14ac:dyDescent="0.2">
      <c r="I2018" s="69"/>
    </row>
    <row r="2019" spans="9:9" x14ac:dyDescent="0.2">
      <c r="I2019" s="69"/>
    </row>
    <row r="2020" spans="9:9" x14ac:dyDescent="0.2">
      <c r="I2020" s="69"/>
    </row>
    <row r="2021" spans="9:9" x14ac:dyDescent="0.2">
      <c r="I2021" s="69"/>
    </row>
    <row r="2022" spans="9:9" x14ac:dyDescent="0.2">
      <c r="I2022" s="69"/>
    </row>
    <row r="2023" spans="9:9" x14ac:dyDescent="0.2">
      <c r="I2023" s="69"/>
    </row>
    <row r="2024" spans="9:9" x14ac:dyDescent="0.2">
      <c r="I2024" s="69"/>
    </row>
    <row r="2025" spans="9:9" x14ac:dyDescent="0.2">
      <c r="I2025" s="69"/>
    </row>
    <row r="2026" spans="9:9" x14ac:dyDescent="0.2">
      <c r="I2026" s="69"/>
    </row>
    <row r="2027" spans="9:9" x14ac:dyDescent="0.2">
      <c r="I2027" s="69"/>
    </row>
    <row r="2028" spans="9:9" x14ac:dyDescent="0.2">
      <c r="I2028" s="69"/>
    </row>
    <row r="2029" spans="9:9" x14ac:dyDescent="0.2">
      <c r="I2029" s="69"/>
    </row>
    <row r="2030" spans="9:9" x14ac:dyDescent="0.2">
      <c r="I2030" s="69"/>
    </row>
    <row r="2031" spans="9:9" x14ac:dyDescent="0.2">
      <c r="I2031" s="69"/>
    </row>
    <row r="2032" spans="9:9" x14ac:dyDescent="0.2">
      <c r="I2032" s="69"/>
    </row>
    <row r="2033" spans="9:9" x14ac:dyDescent="0.2">
      <c r="I2033" s="69"/>
    </row>
    <row r="2034" spans="9:9" x14ac:dyDescent="0.2">
      <c r="I2034" s="69"/>
    </row>
    <row r="2035" spans="9:9" x14ac:dyDescent="0.2">
      <c r="I2035" s="69"/>
    </row>
    <row r="2036" spans="9:9" x14ac:dyDescent="0.2">
      <c r="I2036" s="69"/>
    </row>
    <row r="2037" spans="9:9" x14ac:dyDescent="0.2">
      <c r="I2037" s="69"/>
    </row>
    <row r="2038" spans="9:9" x14ac:dyDescent="0.2">
      <c r="I2038" s="69"/>
    </row>
    <row r="2039" spans="9:9" x14ac:dyDescent="0.2">
      <c r="I2039" s="69"/>
    </row>
    <row r="2040" spans="9:9" x14ac:dyDescent="0.2">
      <c r="I2040" s="69"/>
    </row>
    <row r="2041" spans="9:9" x14ac:dyDescent="0.2">
      <c r="I2041" s="69"/>
    </row>
    <row r="2042" spans="9:9" x14ac:dyDescent="0.2">
      <c r="I2042" s="69"/>
    </row>
    <row r="2043" spans="9:9" x14ac:dyDescent="0.2">
      <c r="I2043" s="69"/>
    </row>
    <row r="2044" spans="9:9" x14ac:dyDescent="0.2">
      <c r="I2044" s="69"/>
    </row>
    <row r="2045" spans="9:9" x14ac:dyDescent="0.2">
      <c r="I2045" s="69"/>
    </row>
    <row r="2046" spans="9:9" x14ac:dyDescent="0.2">
      <c r="I2046" s="69"/>
    </row>
    <row r="2047" spans="9:9" x14ac:dyDescent="0.2">
      <c r="I2047" s="69"/>
    </row>
    <row r="2048" spans="9:9" x14ac:dyDescent="0.2">
      <c r="I2048" s="69"/>
    </row>
    <row r="2049" spans="9:9" x14ac:dyDescent="0.2">
      <c r="I2049" s="69"/>
    </row>
    <row r="2050" spans="9:9" x14ac:dyDescent="0.2">
      <c r="I2050" s="69"/>
    </row>
    <row r="2051" spans="9:9" x14ac:dyDescent="0.2">
      <c r="I2051" s="69"/>
    </row>
    <row r="2052" spans="9:9" x14ac:dyDescent="0.2">
      <c r="I2052" s="69"/>
    </row>
    <row r="2053" spans="9:9" x14ac:dyDescent="0.2">
      <c r="I2053" s="69"/>
    </row>
    <row r="2054" spans="9:9" x14ac:dyDescent="0.2">
      <c r="I2054" s="69"/>
    </row>
    <row r="2055" spans="9:9" x14ac:dyDescent="0.2">
      <c r="I2055" s="69"/>
    </row>
    <row r="2056" spans="9:9" x14ac:dyDescent="0.2">
      <c r="I2056" s="69"/>
    </row>
    <row r="2057" spans="9:9" x14ac:dyDescent="0.2">
      <c r="I2057" s="69"/>
    </row>
    <row r="2058" spans="9:9" x14ac:dyDescent="0.2">
      <c r="I2058" s="69"/>
    </row>
    <row r="2059" spans="9:9" x14ac:dyDescent="0.2">
      <c r="I2059" s="69"/>
    </row>
    <row r="2060" spans="9:9" x14ac:dyDescent="0.2">
      <c r="I2060" s="69"/>
    </row>
    <row r="2061" spans="9:9" x14ac:dyDescent="0.2">
      <c r="I2061" s="69"/>
    </row>
    <row r="2062" spans="9:9" x14ac:dyDescent="0.2">
      <c r="I2062" s="69"/>
    </row>
    <row r="2063" spans="9:9" x14ac:dyDescent="0.2">
      <c r="I2063" s="69"/>
    </row>
    <row r="2064" spans="9:9" x14ac:dyDescent="0.2">
      <c r="I2064" s="69"/>
    </row>
    <row r="2065" spans="9:9" x14ac:dyDescent="0.2">
      <c r="I2065" s="69"/>
    </row>
    <row r="2066" spans="9:9" x14ac:dyDescent="0.2">
      <c r="I2066" s="69"/>
    </row>
    <row r="2067" spans="9:9" x14ac:dyDescent="0.2">
      <c r="I2067" s="69"/>
    </row>
    <row r="2068" spans="9:9" x14ac:dyDescent="0.2">
      <c r="I2068" s="69"/>
    </row>
    <row r="2069" spans="9:9" x14ac:dyDescent="0.2">
      <c r="I2069" s="69"/>
    </row>
    <row r="2070" spans="9:9" x14ac:dyDescent="0.2">
      <c r="I2070" s="69"/>
    </row>
    <row r="2071" spans="9:9" x14ac:dyDescent="0.2">
      <c r="I2071" s="69"/>
    </row>
    <row r="2072" spans="9:9" x14ac:dyDescent="0.2">
      <c r="I2072" s="69"/>
    </row>
    <row r="2073" spans="9:9" x14ac:dyDescent="0.2">
      <c r="I2073" s="69"/>
    </row>
    <row r="2074" spans="9:9" x14ac:dyDescent="0.2">
      <c r="I2074" s="69"/>
    </row>
    <row r="2075" spans="9:9" x14ac:dyDescent="0.2">
      <c r="I2075" s="69"/>
    </row>
    <row r="2076" spans="9:9" x14ac:dyDescent="0.2">
      <c r="I2076" s="69"/>
    </row>
    <row r="2077" spans="9:9" x14ac:dyDescent="0.2">
      <c r="I2077" s="69"/>
    </row>
    <row r="2078" spans="9:9" x14ac:dyDescent="0.2">
      <c r="I2078" s="69"/>
    </row>
    <row r="2079" spans="9:9" x14ac:dyDescent="0.2">
      <c r="I2079" s="69"/>
    </row>
    <row r="2080" spans="9:9" x14ac:dyDescent="0.2">
      <c r="I2080" s="69"/>
    </row>
    <row r="2081" spans="9:9" x14ac:dyDescent="0.2">
      <c r="I2081" s="69"/>
    </row>
    <row r="2082" spans="9:9" x14ac:dyDescent="0.2">
      <c r="I2082" s="69"/>
    </row>
    <row r="2083" spans="9:9" x14ac:dyDescent="0.2">
      <c r="I2083" s="69"/>
    </row>
    <row r="2084" spans="9:9" x14ac:dyDescent="0.2">
      <c r="I2084" s="69"/>
    </row>
    <row r="2085" spans="9:9" x14ac:dyDescent="0.2">
      <c r="I2085" s="69"/>
    </row>
    <row r="2086" spans="9:9" x14ac:dyDescent="0.2">
      <c r="I2086" s="69"/>
    </row>
    <row r="2087" spans="9:9" x14ac:dyDescent="0.2">
      <c r="I2087" s="69"/>
    </row>
    <row r="2088" spans="9:9" x14ac:dyDescent="0.2">
      <c r="I2088" s="69"/>
    </row>
    <row r="2089" spans="9:9" x14ac:dyDescent="0.2">
      <c r="I2089" s="69"/>
    </row>
    <row r="2090" spans="9:9" x14ac:dyDescent="0.2">
      <c r="I2090" s="69"/>
    </row>
    <row r="2091" spans="9:9" x14ac:dyDescent="0.2">
      <c r="I2091" s="69"/>
    </row>
    <row r="2092" spans="9:9" x14ac:dyDescent="0.2">
      <c r="I2092" s="69"/>
    </row>
    <row r="2093" spans="9:9" x14ac:dyDescent="0.2">
      <c r="I2093" s="69"/>
    </row>
    <row r="2094" spans="9:9" x14ac:dyDescent="0.2">
      <c r="I2094" s="69"/>
    </row>
    <row r="2095" spans="9:9" x14ac:dyDescent="0.2">
      <c r="I2095" s="69"/>
    </row>
    <row r="2096" spans="9:9" x14ac:dyDescent="0.2">
      <c r="I2096" s="69"/>
    </row>
    <row r="2097" spans="9:9" x14ac:dyDescent="0.2">
      <c r="I2097" s="69"/>
    </row>
    <row r="2098" spans="9:9" x14ac:dyDescent="0.2">
      <c r="I2098" s="69"/>
    </row>
    <row r="2099" spans="9:9" x14ac:dyDescent="0.2">
      <c r="I2099" s="69"/>
    </row>
    <row r="2100" spans="9:9" x14ac:dyDescent="0.2">
      <c r="I2100" s="69"/>
    </row>
    <row r="2101" spans="9:9" x14ac:dyDescent="0.2">
      <c r="I2101" s="69"/>
    </row>
    <row r="2102" spans="9:9" x14ac:dyDescent="0.2">
      <c r="I2102" s="69"/>
    </row>
    <row r="2103" spans="9:9" x14ac:dyDescent="0.2">
      <c r="I2103" s="69"/>
    </row>
    <row r="2104" spans="9:9" x14ac:dyDescent="0.2">
      <c r="I2104" s="69"/>
    </row>
    <row r="2105" spans="9:9" x14ac:dyDescent="0.2">
      <c r="I2105" s="69"/>
    </row>
    <row r="2106" spans="9:9" x14ac:dyDescent="0.2">
      <c r="I2106" s="69"/>
    </row>
    <row r="2107" spans="9:9" x14ac:dyDescent="0.2">
      <c r="I2107" s="69"/>
    </row>
    <row r="2108" spans="9:9" x14ac:dyDescent="0.2">
      <c r="I2108" s="69"/>
    </row>
    <row r="2109" spans="9:9" x14ac:dyDescent="0.2">
      <c r="I2109" s="69"/>
    </row>
    <row r="2110" spans="9:9" x14ac:dyDescent="0.2">
      <c r="I2110" s="69"/>
    </row>
    <row r="2111" spans="9:9" x14ac:dyDescent="0.2">
      <c r="I2111" s="69"/>
    </row>
    <row r="2112" spans="9:9" x14ac:dyDescent="0.2">
      <c r="I2112" s="69"/>
    </row>
    <row r="2113" spans="9:9" x14ac:dyDescent="0.2">
      <c r="I2113" s="69"/>
    </row>
    <row r="2114" spans="9:9" x14ac:dyDescent="0.2">
      <c r="I2114" s="69"/>
    </row>
    <row r="2115" spans="9:9" x14ac:dyDescent="0.2">
      <c r="I2115" s="69"/>
    </row>
    <row r="2116" spans="9:9" x14ac:dyDescent="0.2">
      <c r="I2116" s="69"/>
    </row>
    <row r="2117" spans="9:9" x14ac:dyDescent="0.2">
      <c r="I2117" s="69"/>
    </row>
    <row r="2118" spans="9:9" x14ac:dyDescent="0.2">
      <c r="I2118" s="69"/>
    </row>
    <row r="2119" spans="9:9" x14ac:dyDescent="0.2">
      <c r="I2119" s="69"/>
    </row>
    <row r="2120" spans="9:9" x14ac:dyDescent="0.2">
      <c r="I2120" s="69"/>
    </row>
    <row r="2121" spans="9:9" x14ac:dyDescent="0.2">
      <c r="I2121" s="69"/>
    </row>
    <row r="2122" spans="9:9" x14ac:dyDescent="0.2">
      <c r="I2122" s="69"/>
    </row>
    <row r="2123" spans="9:9" x14ac:dyDescent="0.2">
      <c r="I2123" s="69"/>
    </row>
    <row r="2124" spans="9:9" x14ac:dyDescent="0.2">
      <c r="I2124" s="69"/>
    </row>
    <row r="2125" spans="9:9" x14ac:dyDescent="0.2">
      <c r="I2125" s="69"/>
    </row>
    <row r="2126" spans="9:9" x14ac:dyDescent="0.2">
      <c r="I2126" s="69"/>
    </row>
    <row r="2127" spans="9:9" x14ac:dyDescent="0.2">
      <c r="I2127" s="69"/>
    </row>
    <row r="2128" spans="9:9" x14ac:dyDescent="0.2">
      <c r="I2128" s="69"/>
    </row>
    <row r="2129" spans="9:9" x14ac:dyDescent="0.2">
      <c r="I2129" s="69"/>
    </row>
    <row r="2130" spans="9:9" x14ac:dyDescent="0.2">
      <c r="I2130" s="69"/>
    </row>
    <row r="2131" spans="9:9" x14ac:dyDescent="0.2">
      <c r="I2131" s="69"/>
    </row>
    <row r="2132" spans="9:9" x14ac:dyDescent="0.2">
      <c r="I2132" s="69"/>
    </row>
    <row r="2133" spans="9:9" x14ac:dyDescent="0.2">
      <c r="I2133" s="69"/>
    </row>
    <row r="2134" spans="9:9" x14ac:dyDescent="0.2">
      <c r="I2134" s="69"/>
    </row>
    <row r="2135" spans="9:9" x14ac:dyDescent="0.2">
      <c r="I2135" s="69"/>
    </row>
    <row r="2136" spans="9:9" x14ac:dyDescent="0.2">
      <c r="I2136" s="69"/>
    </row>
    <row r="2137" spans="9:9" x14ac:dyDescent="0.2">
      <c r="I2137" s="69"/>
    </row>
    <row r="2138" spans="9:9" x14ac:dyDescent="0.2">
      <c r="I2138" s="69"/>
    </row>
    <row r="2139" spans="9:9" x14ac:dyDescent="0.2">
      <c r="I2139" s="69"/>
    </row>
    <row r="2140" spans="9:9" x14ac:dyDescent="0.2">
      <c r="I2140" s="69"/>
    </row>
    <row r="2141" spans="9:9" x14ac:dyDescent="0.2">
      <c r="I2141" s="69"/>
    </row>
    <row r="2142" spans="9:9" x14ac:dyDescent="0.2">
      <c r="I2142" s="69"/>
    </row>
    <row r="2143" spans="9:9" x14ac:dyDescent="0.2">
      <c r="I2143" s="69"/>
    </row>
    <row r="2144" spans="9:9" x14ac:dyDescent="0.2">
      <c r="I2144" s="69"/>
    </row>
    <row r="2145" spans="9:9" x14ac:dyDescent="0.2">
      <c r="I2145" s="69"/>
    </row>
    <row r="2146" spans="9:9" x14ac:dyDescent="0.2">
      <c r="I2146" s="69"/>
    </row>
    <row r="2147" spans="9:9" x14ac:dyDescent="0.2">
      <c r="I2147" s="69"/>
    </row>
    <row r="2148" spans="9:9" x14ac:dyDescent="0.2">
      <c r="I2148" s="69"/>
    </row>
    <row r="2149" spans="9:9" x14ac:dyDescent="0.2">
      <c r="I2149" s="69"/>
    </row>
    <row r="2150" spans="9:9" x14ac:dyDescent="0.2">
      <c r="I2150" s="69"/>
    </row>
    <row r="2151" spans="9:9" x14ac:dyDescent="0.2">
      <c r="I2151" s="69"/>
    </row>
    <row r="2152" spans="9:9" x14ac:dyDescent="0.2">
      <c r="I2152" s="69"/>
    </row>
    <row r="2153" spans="9:9" x14ac:dyDescent="0.2">
      <c r="I2153" s="69"/>
    </row>
    <row r="2154" spans="9:9" x14ac:dyDescent="0.2">
      <c r="I2154" s="69"/>
    </row>
    <row r="2155" spans="9:9" x14ac:dyDescent="0.2">
      <c r="I2155" s="69"/>
    </row>
    <row r="2156" spans="9:9" x14ac:dyDescent="0.2">
      <c r="I2156" s="69"/>
    </row>
    <row r="2157" spans="9:9" x14ac:dyDescent="0.2">
      <c r="I2157" s="69"/>
    </row>
    <row r="2158" spans="9:9" x14ac:dyDescent="0.2">
      <c r="I2158" s="69"/>
    </row>
    <row r="2159" spans="9:9" x14ac:dyDescent="0.2">
      <c r="I2159" s="69"/>
    </row>
    <row r="2160" spans="9:9" x14ac:dyDescent="0.2">
      <c r="I2160" s="69"/>
    </row>
    <row r="2161" spans="9:9" x14ac:dyDescent="0.2">
      <c r="I2161" s="69"/>
    </row>
    <row r="2162" spans="9:9" x14ac:dyDescent="0.2">
      <c r="I2162" s="69"/>
    </row>
    <row r="2163" spans="9:9" x14ac:dyDescent="0.2">
      <c r="I2163" s="69"/>
    </row>
    <row r="2164" spans="9:9" x14ac:dyDescent="0.2">
      <c r="I2164" s="69"/>
    </row>
    <row r="2165" spans="9:9" x14ac:dyDescent="0.2">
      <c r="I2165" s="69"/>
    </row>
    <row r="2166" spans="9:9" x14ac:dyDescent="0.2">
      <c r="I2166" s="69"/>
    </row>
    <row r="2167" spans="9:9" x14ac:dyDescent="0.2">
      <c r="I2167" s="69"/>
    </row>
    <row r="2168" spans="9:9" x14ac:dyDescent="0.2">
      <c r="I2168" s="69"/>
    </row>
    <row r="2169" spans="9:9" x14ac:dyDescent="0.2">
      <c r="I2169" s="69"/>
    </row>
    <row r="2170" spans="9:9" x14ac:dyDescent="0.2">
      <c r="I2170" s="69"/>
    </row>
    <row r="2171" spans="9:9" x14ac:dyDescent="0.2">
      <c r="I2171" s="69"/>
    </row>
    <row r="2172" spans="9:9" x14ac:dyDescent="0.2">
      <c r="I2172" s="69"/>
    </row>
    <row r="2173" spans="9:9" x14ac:dyDescent="0.2">
      <c r="I2173" s="69"/>
    </row>
    <row r="2174" spans="9:9" x14ac:dyDescent="0.2">
      <c r="I2174" s="69"/>
    </row>
    <row r="2175" spans="9:9" x14ac:dyDescent="0.2">
      <c r="I2175" s="69"/>
    </row>
    <row r="2176" spans="9:9" x14ac:dyDescent="0.2">
      <c r="I2176" s="69"/>
    </row>
    <row r="2177" spans="9:9" x14ac:dyDescent="0.2">
      <c r="I2177" s="69"/>
    </row>
    <row r="2178" spans="9:9" x14ac:dyDescent="0.2">
      <c r="I2178" s="69"/>
    </row>
    <row r="2179" spans="9:9" x14ac:dyDescent="0.2">
      <c r="I2179" s="69"/>
    </row>
    <row r="2180" spans="9:9" x14ac:dyDescent="0.2">
      <c r="I2180" s="69"/>
    </row>
    <row r="2181" spans="9:9" x14ac:dyDescent="0.2">
      <c r="I2181" s="69"/>
    </row>
    <row r="2182" spans="9:9" x14ac:dyDescent="0.2">
      <c r="I2182" s="69"/>
    </row>
    <row r="2183" spans="9:9" x14ac:dyDescent="0.2">
      <c r="I2183" s="69"/>
    </row>
    <row r="2184" spans="9:9" x14ac:dyDescent="0.2">
      <c r="I2184" s="69"/>
    </row>
    <row r="2185" spans="9:9" x14ac:dyDescent="0.2">
      <c r="I2185" s="69"/>
    </row>
    <row r="2186" spans="9:9" x14ac:dyDescent="0.2">
      <c r="I2186" s="69"/>
    </row>
    <row r="2187" spans="9:9" x14ac:dyDescent="0.2">
      <c r="I2187" s="69"/>
    </row>
    <row r="2188" spans="9:9" x14ac:dyDescent="0.2">
      <c r="I2188" s="69"/>
    </row>
    <row r="2189" spans="9:9" x14ac:dyDescent="0.2">
      <c r="I2189" s="69"/>
    </row>
  </sheetData>
  <mergeCells count="11">
    <mergeCell ref="D1:J1"/>
    <mergeCell ref="B3:I3"/>
    <mergeCell ref="B2:I2"/>
    <mergeCell ref="H4:I4"/>
    <mergeCell ref="A383:B383"/>
    <mergeCell ref="F383:I383"/>
    <mergeCell ref="A8:J8"/>
    <mergeCell ref="C5:F5"/>
    <mergeCell ref="H5:I5"/>
    <mergeCell ref="C7:F7"/>
    <mergeCell ref="C6:F6"/>
  </mergeCells>
  <phoneticPr fontId="0" type="noConversion"/>
  <printOptions horizontalCentered="1"/>
  <pageMargins left="0" right="0" top="0.22" bottom="0" header="0.15748031496062992" footer="0"/>
  <pageSetup paperSize="9" scale="60" fitToWidth="0" fitToHeight="0" orientation="landscape" r:id="rId1"/>
  <headerFooter alignWithMargins="0"/>
  <rowBreaks count="3" manualBreakCount="3">
    <brk id="82" max="16383" man="1"/>
    <brk id="285" max="8" man="1"/>
    <brk id="33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СБР на 2024 год</vt:lpstr>
      <vt:lpstr>'СБР на 2024 год'!Заголовки_для_печати</vt:lpstr>
      <vt:lpstr>'СБР на 2024 год'!Область_печати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Наталья</cp:lastModifiedBy>
  <cp:lastPrinted>2024-07-23T10:49:30Z</cp:lastPrinted>
  <dcterms:created xsi:type="dcterms:W3CDTF">2002-11-07T15:25:18Z</dcterms:created>
  <dcterms:modified xsi:type="dcterms:W3CDTF">2024-07-23T12:33:15Z</dcterms:modified>
</cp:coreProperties>
</file>