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Лист1" sheetId="1" r:id="rId1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<sst xmlns="http://schemas.openxmlformats.org/spreadsheetml/2006/main" count="774" uniqueCount="149">
  <si>
    <t>Финансовый орган</t>
  </si>
  <si>
    <t>Наименование публично-правового образования</t>
  </si>
  <si>
    <t>Единица измерения</t>
  </si>
  <si>
    <t>Наименование группы источников доходов бюджетов/наименование источника доходов бюджета</t>
  </si>
  <si>
    <t>Код классификации доходов бюджетов</t>
  </si>
  <si>
    <t>Код главного администратора доходов местного бюджета</t>
  </si>
  <si>
    <t>код 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</si>
  <si>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</si>
  <si>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</si>
  <si>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</si>
  <si>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</si>
  <si>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</si>
  <si>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код подвида доходов бюджета</t>
  </si>
  <si>
    <t>группа подвида доходов бюджетов</t>
  </si>
  <si>
    <t>аналитическая группа подвида доходов бюджетов</t>
  </si>
  <si>
    <t>Наименование кода классификации доходов бюджетов</t>
  </si>
  <si>
    <t>Наименование главного администратора доходов местного бюджета</t>
  </si>
  <si>
    <t>Оценка исполнения текущего финансового года</t>
  </si>
  <si>
    <t>тыс.рублей</t>
  </si>
  <si>
    <t xml:space="preserve">Показатели прогноза доходов в текущем финансовом году в соответствии с решением о местном бюджете </t>
  </si>
  <si>
    <t>Финансовый отдел администрации Старотитаровского сельского поселения Темрюкского района</t>
  </si>
  <si>
    <t>Старотитаровское сельское поселение Темрюкского района</t>
  </si>
  <si>
    <t>А.Г.Титаренко</t>
  </si>
  <si>
    <t>Начальник финансового отдела</t>
  </si>
  <si>
    <t>Л.В.Кубрак</t>
  </si>
  <si>
    <t>Всего</t>
  </si>
  <si>
    <t>Налоговые и неналоговые доходы/ Налоги на товары (работы, услуги), реализуемые на территории Российской Федерации</t>
  </si>
  <si>
    <t>100</t>
  </si>
  <si>
    <t>1</t>
  </si>
  <si>
    <t>03</t>
  </si>
  <si>
    <t>02</t>
  </si>
  <si>
    <t>230</t>
  </si>
  <si>
    <t>01</t>
  </si>
  <si>
    <t>0000</t>
  </si>
  <si>
    <t>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</si>
  <si>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</si>
  <si>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</si>
  <si>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</si>
  <si>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</si>
  <si>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</si>
  <si>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</si>
  <si>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</si>
  <si>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</si>
  <si>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Налоговые и неналоговые доходы/Налоги на прибыль, доходы</t>
  </si>
  <si>
    <t>182</t>
  </si>
  <si>
    <t>010</t>
  </si>
  <si>
    <t>110</t>
  </si>
  <si>
    <t>Федеральная налоговая служба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</si>
  <si>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</si>
  <si>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</si>
  <si>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</si>
  <si>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</si>
  <si>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</si>
  <si>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05</t>
  </si>
  <si>
    <t>06</t>
  </si>
  <si>
    <t>10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</si>
  <si>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</si>
  <si>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</si>
  <si>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</si>
  <si>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</si>
  <si>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992</t>
  </si>
  <si>
    <t>16</t>
  </si>
  <si>
    <t>050</t>
  </si>
  <si>
    <t>140</t>
  </si>
  <si>
    <t>821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</si>
  <si>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</si>
  <si>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</si>
  <si>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Департамент имущественных отношений Красносдарского края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</si>
  <si>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</si>
  <si>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</si>
  <si>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</t>
  </si>
  <si>
    <t>07</t>
  </si>
  <si>
    <t>015</t>
  </si>
  <si>
    <t>120</t>
  </si>
  <si>
    <t>14</t>
  </si>
  <si>
    <t>053</t>
  </si>
  <si>
    <t>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</si>
  <si>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</si>
  <si>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17</t>
  </si>
  <si>
    <t>180</t>
  </si>
  <si>
    <t>2</t>
  </si>
  <si>
    <t>999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</si>
  <si>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</si>
  <si>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</si>
  <si>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</si>
  <si>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30</t>
  </si>
  <si>
    <t>024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</si>
  <si>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</si>
  <si>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</si>
  <si>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</si>
  <si>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Единый сельскохозяйственный налог </t>
  </si>
  <si>
    <t>Администрация Старотитаровского сельского поселения Темрюкского района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</si>
  <si>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</si>
  <si>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</si>
  <si>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</si>
  <si>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Прочие субсидии бюджетам сельских поселений</t>
  </si>
  <si>
    <t>Показатель кассовых поступлений в текущем финансовом году (по состоянию на "31"декабря 2018г.) в местный бюджет</t>
  </si>
  <si>
    <t>Показатели прогноза доходов бюджета на 2019 год</t>
  </si>
  <si>
    <t>15</t>
  </si>
  <si>
    <t>001</t>
  </si>
  <si>
    <t>150</t>
  </si>
  <si>
    <t>Глава Старотитаровского сельского поселения Темрюкского района</t>
  </si>
  <si>
    <t>Форма реестра источников доходов бюджета Старотитаровского сельско поселения Темрюкского района на 01 04.2019 года</t>
  </si>
  <si>
    <t>00</t>
  </si>
  <si>
    <t>231</t>
  </si>
  <si>
    <t>241</t>
  </si>
  <si>
    <t>251</t>
  </si>
  <si>
    <t>261</t>
  </si>
  <si>
    <t>Налог на доходы физических лиц</t>
  </si>
  <si>
    <t>НАЛОГОВЫЕ И НЕНАЛОГОВЫЕ ДОХОДЫ</t>
  </si>
  <si>
    <t xml:space="preserve">  
БЕЗВОЗМЕЗДНЫЕ ПОСТУПЛЕНИЯ ОТ ДРУГИХ БЮДЖЕТОВ БЮДЖЕТНОЙ СИСТЕМЫ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</si>
  <si>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</si>
  <si>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</si>
  <si>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</si>
  <si>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</si>
  <si>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</si>
  <si>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</si>
  <si>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  
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</si>
  <si>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</si>
  <si>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 xml:space="preserve">  
Земельный налог с организаций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</si>
  <si>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</si>
  <si>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</si>
  <si>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</si>
  <si>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</si>
  <si>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</si>
  <si>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</si>
  <si>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</si>
  <si>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</si>
  <si>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</si>
  <si>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</si>
  <si>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
Невыясненные поступления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</si>
  <si>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</si>
  <si>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</si>
  <si>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</t>
  </si>
  <si>
    <t xml:space="preserve">  
Прочие неналоговые доходы бюджетов сельских поселений</t>
  </si>
  <si>
    <t xml:space="preserve">  
БЕЗВОЗМЕЗДНЫЕ ПОСТУПЛЕНИЯ</t>
  </si>
  <si>
    <t>29</t>
  </si>
  <si>
    <t>Прочие субсидии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</si>
  <si>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</si>
  <si>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</si>
  <si>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 xml:space="preserve">  
Дотации бюджетам сельских поселений на выравнивание бюджетной обеспеченности</t>
  </si>
  <si>
    <t xml:space="preserve">  
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</si>
  <si>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</si>
  <si>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</si>
  <si>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  
Субвенции бюджетам на осуществление первичного воинского учета на территориях, где отсутствуют военные комиссариаты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</si>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</sst>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top" wrapText="1"/>
    </xf>
    <xf numFmtId="2" fontId="7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justify" vertical="top" wrapText="1"/>
    </xf>
    <xf numFmtId="0" fontId="7" fillId="34" borderId="11" xfId="0" applyNumberFormat="1" applyFont="1" applyFill="1" applyBorder="1" applyAlignment="1">
      <alignment horizontal="justify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164" fontId="2" fillId="34" borderId="10" xfId="0" applyNumberFormat="1" applyFont="1" applyFill="1" applyBorder="1" applyAlignment="1">
      <alignment horizontal="center" wrapText="1"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2" fillId="34" borderId="10" xfId="0" applyNumberFormat="1" applyFont="1" applyFill="1" applyBorder="1" applyAlignment="1">
      <alignment horizontal="left" vertical="top" wrapText="1"/>
    </xf>
    <xf numFmtId="164" fontId="44" fillId="34" borderId="10" xfId="0" applyNumberFormat="1" applyFont="1" applyFill="1" applyBorder="1" applyAlignment="1">
      <alignment horizontal="center"/>
    </xf>
    <xf numFmtId="164" fontId="44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2" fontId="7" fillId="0" borderId="11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top"/>
    </xf>
    <xf numFmtId="49" fontId="7" fillId="34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wrapText="1"/>
    </xf>
    <xf numFmtId="164" fontId="9" fillId="34" borderId="10" xfId="0" applyNumberFormat="1" applyFont="1" applyFill="1" applyBorder="1" applyAlignment="1">
      <alignment horizontal="center" wrapText="1"/>
    </xf>
    <xf numFmtId="164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/>
    </xf>
    <xf numFmtId="164" fontId="48" fillId="34" borderId="10" xfId="0" applyNumberFormat="1" applyFont="1" applyFill="1" applyBorder="1" applyAlignment="1">
      <alignment horizontal="center"/>
    </xf>
    <xf numFmtId="2" fontId="27" fillId="34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45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Alignment="1">
      <alignment/>
    </xf>
    <xf numFmtId="0" fontId="3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top" wrapText="1"/>
    </xf>
    <xf numFmtId="49" fontId="6" fillId="34" borderId="10" xfId="0" applyNumberFormat="1" applyFont="1" applyFill="1" applyBorder="1" applyAlignment="1">
      <alignment horizontal="justify" vertical="top" wrapText="1"/>
    </xf>
    <xf numFmtId="49" fontId="6" fillId="34" borderId="10" xfId="0" applyNumberFormat="1" applyFont="1" applyFill="1" applyBorder="1" applyAlignment="1">
      <alignment horizontal="center" vertical="top"/>
    </xf>
    <xf numFmtId="0" fontId="9" fillId="34" borderId="10" xfId="0" applyNumberFormat="1" applyFont="1" applyFill="1" applyBorder="1" applyAlignment="1">
      <alignment horizontal="left" vertical="top" wrapText="1"/>
    </xf>
    <xf numFmtId="0" fontId="35" fillId="34" borderId="0" xfId="0" applyFont="1" applyFill="1" applyAlignment="1">
      <alignment/>
    </xf>
    <xf numFmtId="0" fontId="9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top" wrapText="1"/>
    </xf>
    <xf numFmtId="2" fontId="6" fillId="33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zoomScale="73" zoomScaleNormal="73" zoomScalePageLayoutView="0" workbookViewId="0" topLeftCell="A7">
      <selection activeCell="K24" sqref="K24"/>
    </sheetView>
  </sheetViews>
  <sheetFormatPr defaultColWidth="9.140625" defaultRowHeight="15"/>
  <cols>
    <col min="1" max="1" width="28.8515625" style="0" customWidth="1"/>
    <col min="2" max="2" width="10.00390625" style="0" customWidth="1"/>
    <col min="3" max="3" width="5.57421875" style="0" customWidth="1"/>
    <col min="4" max="4" width="6.00390625" style="0" customWidth="1"/>
    <col min="5" max="5" width="5.8515625" style="0" customWidth="1"/>
    <col min="6" max="6" width="6.140625" style="0" customWidth="1"/>
    <col min="7" max="7" width="5.28125" style="0" customWidth="1"/>
    <col min="8" max="8" width="6.57421875" style="0" customWidth="1"/>
    <col min="9" max="9" width="11.140625" style="0" customWidth="1"/>
    <col min="10" max="10" width="61.57421875" style="0" customWidth="1"/>
    <col min="11" max="11" width="25.00390625" style="0" customWidth="1"/>
    <col min="12" max="12" width="14.7109375" style="19" customWidth="1"/>
    <col min="13" max="13" width="15.8515625" style="19" customWidth="1"/>
    <col min="14" max="14" width="12.28125" style="0" customWidth="1"/>
    <col min="15" max="15" width="14.8515625" style="0" customWidth="1"/>
  </cols>
  <sheetData>
    <row r="1" spans="1:15" ht="28.5" customHeight="1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.75" hidden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2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3"/>
      <c r="O4" s="3"/>
    </row>
    <row r="5" spans="1:15" ht="37.5" customHeight="1">
      <c r="A5" s="50" t="s">
        <v>0</v>
      </c>
      <c r="B5" s="50"/>
      <c r="C5" s="50"/>
      <c r="D5" s="50"/>
      <c r="E5" s="50"/>
      <c r="F5" s="51" t="s">
        <v>20</v>
      </c>
      <c r="G5" s="51"/>
      <c r="H5" s="51"/>
      <c r="I5" s="51"/>
      <c r="J5" s="51"/>
      <c r="K5" s="51"/>
      <c r="L5" s="51"/>
      <c r="M5" s="51"/>
      <c r="N5" s="2"/>
      <c r="O5" s="2"/>
    </row>
    <row r="6" spans="1:15" ht="46.5" customHeight="1">
      <c r="A6" s="51" t="s">
        <v>1</v>
      </c>
      <c r="B6" s="51"/>
      <c r="C6" s="51"/>
      <c r="D6" s="50"/>
      <c r="E6" s="50"/>
      <c r="F6" s="52" t="s">
        <v>21</v>
      </c>
      <c r="G6" s="52"/>
      <c r="H6" s="52"/>
      <c r="I6" s="52"/>
      <c r="J6" s="52"/>
      <c r="K6" s="52"/>
      <c r="L6" s="52"/>
      <c r="M6" s="52"/>
      <c r="N6" s="2"/>
      <c r="O6" s="2"/>
    </row>
    <row r="7" spans="1:15" ht="18.75">
      <c r="A7" s="50" t="s">
        <v>2</v>
      </c>
      <c r="B7" s="50"/>
      <c r="C7" s="50"/>
      <c r="D7" s="50"/>
      <c r="E7" s="50"/>
      <c r="F7" s="52" t="s">
        <v>18</v>
      </c>
      <c r="G7" s="52"/>
      <c r="H7" s="52"/>
      <c r="I7" s="52"/>
      <c r="J7" s="52"/>
      <c r="K7" s="52"/>
      <c r="L7" s="52"/>
      <c r="M7" s="52"/>
      <c r="N7" s="2"/>
      <c r="O7" s="2"/>
    </row>
    <row r="8" spans="1:11" ht="9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5" ht="42" customHeight="1">
      <c r="A9" s="48" t="s">
        <v>3</v>
      </c>
      <c r="B9" s="53" t="s">
        <v>4</v>
      </c>
      <c r="C9" s="53"/>
      <c r="D9" s="53"/>
      <c r="E9" s="53"/>
      <c r="F9" s="53"/>
      <c r="G9" s="53"/>
      <c r="H9" s="53"/>
      <c r="I9" s="53"/>
      <c r="J9" s="48" t="s">
        <v>15</v>
      </c>
      <c r="K9" s="48" t="s">
        <v>16</v>
      </c>
      <c r="L9" s="48" t="s">
        <v>19</v>
      </c>
      <c r="M9" s="48" t="s">
        <v>96</v>
      </c>
      <c r="N9" s="28" t="s">
        <v>17</v>
      </c>
      <c r="O9" s="28" t="s">
        <v>97</v>
      </c>
    </row>
    <row r="10" spans="1:15" ht="56.25" customHeight="1">
      <c r="A10" s="48"/>
      <c r="B10" s="48" t="s">
        <v>5</v>
      </c>
      <c r="C10" s="53" t="s">
        <v>6</v>
      </c>
      <c r="D10" s="53"/>
      <c r="E10" s="53"/>
      <c r="F10" s="53"/>
      <c r="G10" s="53"/>
      <c r="H10" s="48" t="s">
        <v>12</v>
      </c>
      <c r="I10" s="48"/>
      <c r="J10" s="48"/>
      <c r="K10" s="48"/>
      <c r="L10" s="48"/>
      <c r="M10" s="48"/>
      <c r="N10" s="28"/>
      <c r="O10" s="28"/>
    </row>
    <row r="11" spans="1:15" ht="131.25" customHeight="1">
      <c r="A11" s="48"/>
      <c r="B11" s="48"/>
      <c r="C11" s="54" t="s">
        <v>7</v>
      </c>
      <c r="D11" s="54" t="s">
        <v>8</v>
      </c>
      <c r="E11" s="54" t="s">
        <v>9</v>
      </c>
      <c r="F11" s="54" t="s">
        <v>10</v>
      </c>
      <c r="G11" s="54" t="s">
        <v>11</v>
      </c>
      <c r="H11" s="54" t="s">
        <v>13</v>
      </c>
      <c r="I11" s="54" t="s">
        <v>14</v>
      </c>
      <c r="J11" s="48"/>
      <c r="K11" s="48"/>
      <c r="L11" s="48"/>
      <c r="M11" s="48"/>
      <c r="N11" s="28"/>
      <c r="O11" s="28"/>
    </row>
    <row r="12" spans="1:16" ht="27" customHeight="1">
      <c r="A12" s="29" t="s">
        <v>25</v>
      </c>
      <c r="B12" s="30"/>
      <c r="C12" s="30"/>
      <c r="D12" s="30"/>
      <c r="E12" s="30"/>
      <c r="F12" s="30"/>
      <c r="G12" s="30"/>
      <c r="H12" s="30"/>
      <c r="I12" s="30"/>
      <c r="J12" s="30"/>
      <c r="K12" s="31"/>
      <c r="L12" s="41">
        <f>L14+L24+L36+L40+L50+L54+L60+L64+L68+L73</f>
        <v>63227.97</v>
      </c>
      <c r="M12" s="41">
        <f>M14+M24+M36+M40+M50+M54+M60+M64+M68+M73</f>
        <v>9236.5365</v>
      </c>
      <c r="N12" s="41">
        <f>N14+N24+N36+N40+N50+N54+N60+N64+N68+N73</f>
        <v>63227.97</v>
      </c>
      <c r="O12" s="41">
        <f>O14+O24+O36+O40+O50+O54+O60+O64+O68+O73</f>
        <v>63227.97</v>
      </c>
      <c r="P12" s="1"/>
    </row>
    <row r="13" spans="1:16" ht="48.75" customHeight="1">
      <c r="A13" s="34" t="s">
        <v>109</v>
      </c>
      <c r="B13" s="40"/>
      <c r="C13" s="39" t="s">
        <v>28</v>
      </c>
      <c r="D13" s="39" t="s">
        <v>103</v>
      </c>
      <c r="E13" s="39" t="s">
        <v>103</v>
      </c>
      <c r="F13" s="39" t="s">
        <v>34</v>
      </c>
      <c r="G13" s="39" t="s">
        <v>103</v>
      </c>
      <c r="H13" s="39" t="s">
        <v>33</v>
      </c>
      <c r="I13" s="39" t="s">
        <v>34</v>
      </c>
      <c r="J13" s="34"/>
      <c r="K13" s="34"/>
      <c r="L13" s="41"/>
      <c r="M13" s="41"/>
      <c r="N13" s="41"/>
      <c r="O13" s="41"/>
      <c r="P13" s="1"/>
    </row>
    <row r="14" spans="1:16" s="63" customFormat="1" ht="68.25" customHeight="1">
      <c r="A14" s="34" t="s">
        <v>109</v>
      </c>
      <c r="B14" s="40"/>
      <c r="C14" s="61" t="s">
        <v>28</v>
      </c>
      <c r="D14" s="61" t="s">
        <v>29</v>
      </c>
      <c r="E14" s="61" t="s">
        <v>103</v>
      </c>
      <c r="F14" s="61" t="s">
        <v>34</v>
      </c>
      <c r="G14" s="61" t="s">
        <v>103</v>
      </c>
      <c r="H14" s="61" t="s">
        <v>33</v>
      </c>
      <c r="I14" s="61" t="s">
        <v>34</v>
      </c>
      <c r="J14" s="34" t="s">
        <v>111</v>
      </c>
      <c r="K14" s="34"/>
      <c r="L14" s="41">
        <f>L15</f>
        <v>6582.2</v>
      </c>
      <c r="M14" s="41">
        <f>M15</f>
        <v>2127.4929199999997</v>
      </c>
      <c r="N14" s="41">
        <f>N15</f>
        <v>6582.2</v>
      </c>
      <c r="O14" s="41">
        <f>O15</f>
        <v>6582.2</v>
      </c>
      <c r="P14" s="62"/>
    </row>
    <row r="15" spans="1:16" s="60" customFormat="1" ht="49.5" customHeight="1">
      <c r="A15" s="34" t="s">
        <v>109</v>
      </c>
      <c r="B15" s="58">
        <v>100</v>
      </c>
      <c r="C15" s="39" t="s">
        <v>28</v>
      </c>
      <c r="D15" s="39" t="s">
        <v>29</v>
      </c>
      <c r="E15" s="39" t="s">
        <v>30</v>
      </c>
      <c r="F15" s="39" t="s">
        <v>34</v>
      </c>
      <c r="G15" s="39" t="s">
        <v>32</v>
      </c>
      <c r="H15" s="39" t="s">
        <v>33</v>
      </c>
      <c r="I15" s="39" t="s">
        <v>46</v>
      </c>
      <c r="J15" s="57" t="s">
        <v>112</v>
      </c>
      <c r="K15" s="4" t="s">
        <v>36</v>
      </c>
      <c r="L15" s="17">
        <f>L16+L18+L20+L22</f>
        <v>6582.2</v>
      </c>
      <c r="M15" s="17">
        <f>M16+M18+M20+M22</f>
        <v>2127.4929199999997</v>
      </c>
      <c r="N15" s="17">
        <f>N16+N18+N20+N22</f>
        <v>6582.2</v>
      </c>
      <c r="O15" s="17">
        <f>O16+O18+O20+O22</f>
        <v>6582.2</v>
      </c>
      <c r="P15" s="59"/>
    </row>
    <row r="16" spans="1:16" ht="103.5" customHeight="1">
      <c r="A16" s="34" t="s">
        <v>109</v>
      </c>
      <c r="B16" s="36" t="s">
        <v>27</v>
      </c>
      <c r="C16" s="36" t="s">
        <v>28</v>
      </c>
      <c r="D16" s="36" t="s">
        <v>29</v>
      </c>
      <c r="E16" s="36" t="s">
        <v>30</v>
      </c>
      <c r="F16" s="36" t="s">
        <v>31</v>
      </c>
      <c r="G16" s="36" t="s">
        <v>32</v>
      </c>
      <c r="H16" s="36" t="s">
        <v>33</v>
      </c>
      <c r="I16" s="36" t="s">
        <v>46</v>
      </c>
      <c r="J16" s="5" t="s">
        <v>35</v>
      </c>
      <c r="K16" s="4" t="s">
        <v>36</v>
      </c>
      <c r="L16" s="17">
        <f>2983700/1000</f>
        <v>2983.7</v>
      </c>
      <c r="M16" s="17">
        <f>934592.45/1000</f>
        <v>934.59245</v>
      </c>
      <c r="N16" s="17">
        <f>2983700/1000</f>
        <v>2983.7</v>
      </c>
      <c r="O16" s="17">
        <f>2983700/1000</f>
        <v>2983.7</v>
      </c>
      <c r="P16" s="1"/>
    </row>
    <row r="17" spans="1:16" ht="136.5" customHeight="1">
      <c r="A17" s="34" t="s">
        <v>109</v>
      </c>
      <c r="B17" s="36" t="s">
        <v>27</v>
      </c>
      <c r="C17" s="39" t="s">
        <v>28</v>
      </c>
      <c r="D17" s="39" t="s">
        <v>29</v>
      </c>
      <c r="E17" s="39" t="s">
        <v>30</v>
      </c>
      <c r="F17" s="39" t="s">
        <v>104</v>
      </c>
      <c r="G17" s="39" t="s">
        <v>32</v>
      </c>
      <c r="H17" s="39" t="s">
        <v>33</v>
      </c>
      <c r="I17" s="39" t="s">
        <v>46</v>
      </c>
      <c r="J17" s="5" t="s">
        <v>145</v>
      </c>
      <c r="K17" s="4" t="s">
        <v>36</v>
      </c>
      <c r="L17" s="17">
        <f>2983700/1000</f>
        <v>2983.7</v>
      </c>
      <c r="M17" s="17">
        <f>934592.45/1000</f>
        <v>934.59245</v>
      </c>
      <c r="N17" s="17">
        <f>2983700/1000</f>
        <v>2983.7</v>
      </c>
      <c r="O17" s="17">
        <f>2983700/1000</f>
        <v>2983.7</v>
      </c>
      <c r="P17" s="1"/>
    </row>
    <row r="18" spans="1:16" ht="62.25" customHeight="1">
      <c r="A18" s="34" t="s">
        <v>109</v>
      </c>
      <c r="B18" s="36" t="s">
        <v>27</v>
      </c>
      <c r="C18" s="36" t="s">
        <v>28</v>
      </c>
      <c r="D18" s="36" t="s">
        <v>29</v>
      </c>
      <c r="E18" s="36" t="s">
        <v>30</v>
      </c>
      <c r="F18" s="36" t="s">
        <v>37</v>
      </c>
      <c r="G18" s="36" t="s">
        <v>32</v>
      </c>
      <c r="H18" s="36" t="s">
        <v>33</v>
      </c>
      <c r="I18" s="36" t="s">
        <v>46</v>
      </c>
      <c r="J18" s="5" t="s">
        <v>38</v>
      </c>
      <c r="K18" s="4" t="s">
        <v>36</v>
      </c>
      <c r="L18" s="17">
        <v>29.6</v>
      </c>
      <c r="M18" s="17">
        <f>6530/1000</f>
        <v>6.53</v>
      </c>
      <c r="N18" s="17">
        <v>29.6</v>
      </c>
      <c r="O18" s="17">
        <v>29.6</v>
      </c>
      <c r="P18" s="1"/>
    </row>
    <row r="19" spans="1:16" ht="62.25" customHeight="1">
      <c r="A19" s="34" t="s">
        <v>109</v>
      </c>
      <c r="B19" s="36"/>
      <c r="C19" s="39" t="s">
        <v>28</v>
      </c>
      <c r="D19" s="39" t="s">
        <v>29</v>
      </c>
      <c r="E19" s="39" t="s">
        <v>30</v>
      </c>
      <c r="F19" s="39" t="s">
        <v>105</v>
      </c>
      <c r="G19" s="39" t="s">
        <v>32</v>
      </c>
      <c r="H19" s="39" t="s">
        <v>33</v>
      </c>
      <c r="I19" s="39" t="s">
        <v>46</v>
      </c>
      <c r="J19" s="5" t="s">
        <v>146</v>
      </c>
      <c r="K19" s="4" t="s">
        <v>36</v>
      </c>
      <c r="L19" s="17">
        <f>L18</f>
        <v>29.6</v>
      </c>
      <c r="M19" s="17">
        <f>M18</f>
        <v>6.53</v>
      </c>
      <c r="N19" s="17">
        <f>N18</f>
        <v>29.6</v>
      </c>
      <c r="O19" s="17">
        <f>O18</f>
        <v>29.6</v>
      </c>
      <c r="P19" s="1"/>
    </row>
    <row r="20" spans="1:16" ht="62.25" customHeight="1">
      <c r="A20" s="34" t="s">
        <v>109</v>
      </c>
      <c r="B20" s="36" t="s">
        <v>27</v>
      </c>
      <c r="C20" s="36" t="s">
        <v>28</v>
      </c>
      <c r="D20" s="36" t="s">
        <v>29</v>
      </c>
      <c r="E20" s="36" t="s">
        <v>30</v>
      </c>
      <c r="F20" s="36" t="s">
        <v>39</v>
      </c>
      <c r="G20" s="36" t="s">
        <v>32</v>
      </c>
      <c r="H20" s="36" t="s">
        <v>33</v>
      </c>
      <c r="I20" s="36" t="s">
        <v>46</v>
      </c>
      <c r="J20" s="5" t="s">
        <v>40</v>
      </c>
      <c r="K20" s="4" t="s">
        <v>36</v>
      </c>
      <c r="L20" s="17">
        <f>L21</f>
        <v>3568.9</v>
      </c>
      <c r="M20" s="17">
        <f>M21</f>
        <v>1370.30537</v>
      </c>
      <c r="N20" s="17">
        <f>N21</f>
        <v>3568.9</v>
      </c>
      <c r="O20" s="17">
        <f>O21</f>
        <v>3568.9</v>
      </c>
      <c r="P20" s="1"/>
    </row>
    <row r="21" spans="1:16" ht="139.5" customHeight="1">
      <c r="A21" s="34" t="s">
        <v>109</v>
      </c>
      <c r="B21" s="36" t="s">
        <v>27</v>
      </c>
      <c r="C21" s="39" t="s">
        <v>28</v>
      </c>
      <c r="D21" s="39" t="s">
        <v>29</v>
      </c>
      <c r="E21" s="39" t="s">
        <v>30</v>
      </c>
      <c r="F21" s="39" t="s">
        <v>106</v>
      </c>
      <c r="G21" s="39" t="s">
        <v>32</v>
      </c>
      <c r="H21" s="39" t="s">
        <v>33</v>
      </c>
      <c r="I21" s="39" t="s">
        <v>46</v>
      </c>
      <c r="J21" s="5" t="s">
        <v>147</v>
      </c>
      <c r="K21" s="4" t="s">
        <v>36</v>
      </c>
      <c r="L21" s="17">
        <v>3568.9</v>
      </c>
      <c r="M21" s="17">
        <f>1370305.37/1000</f>
        <v>1370.30537</v>
      </c>
      <c r="N21" s="17">
        <v>3568.9</v>
      </c>
      <c r="O21" s="17">
        <v>3568.9</v>
      </c>
      <c r="P21" s="1"/>
    </row>
    <row r="22" spans="1:16" ht="62.25" customHeight="1">
      <c r="A22" s="34" t="s">
        <v>109</v>
      </c>
      <c r="B22" s="36" t="s">
        <v>27</v>
      </c>
      <c r="C22" s="36" t="s">
        <v>28</v>
      </c>
      <c r="D22" s="36" t="s">
        <v>29</v>
      </c>
      <c r="E22" s="36" t="s">
        <v>30</v>
      </c>
      <c r="F22" s="36" t="s">
        <v>41</v>
      </c>
      <c r="G22" s="36" t="s">
        <v>32</v>
      </c>
      <c r="H22" s="36" t="s">
        <v>33</v>
      </c>
      <c r="I22" s="36" t="s">
        <v>46</v>
      </c>
      <c r="J22" s="5" t="s">
        <v>42</v>
      </c>
      <c r="K22" s="4" t="s">
        <v>36</v>
      </c>
      <c r="L22" s="17">
        <f>L23</f>
        <v>0</v>
      </c>
      <c r="M22" s="17">
        <f>M23</f>
        <v>-183.9349</v>
      </c>
      <c r="N22" s="17">
        <f>N23</f>
        <v>0</v>
      </c>
      <c r="O22" s="17">
        <f>O23</f>
        <v>0</v>
      </c>
      <c r="P22" s="1"/>
    </row>
    <row r="23" spans="1:16" ht="141.75" customHeight="1">
      <c r="A23" s="34" t="s">
        <v>109</v>
      </c>
      <c r="B23" s="36" t="s">
        <v>27</v>
      </c>
      <c r="C23" s="39" t="s">
        <v>28</v>
      </c>
      <c r="D23" s="39" t="s">
        <v>29</v>
      </c>
      <c r="E23" s="39" t="s">
        <v>30</v>
      </c>
      <c r="F23" s="39" t="s">
        <v>107</v>
      </c>
      <c r="G23" s="39" t="s">
        <v>32</v>
      </c>
      <c r="H23" s="39" t="s">
        <v>33</v>
      </c>
      <c r="I23" s="39" t="s">
        <v>46</v>
      </c>
      <c r="J23" s="5" t="s">
        <v>148</v>
      </c>
      <c r="K23" s="4" t="s">
        <v>36</v>
      </c>
      <c r="L23" s="17">
        <v>0</v>
      </c>
      <c r="M23" s="17">
        <f>-183934.9/1000</f>
        <v>-183.9349</v>
      </c>
      <c r="N23" s="17">
        <v>0</v>
      </c>
      <c r="O23" s="17">
        <v>0</v>
      </c>
      <c r="P23" s="1"/>
    </row>
    <row r="24" spans="1:16" s="63" customFormat="1" ht="62.25" customHeight="1">
      <c r="A24" s="34" t="s">
        <v>109</v>
      </c>
      <c r="B24" s="64"/>
      <c r="C24" s="61" t="s">
        <v>28</v>
      </c>
      <c r="D24" s="61" t="s">
        <v>32</v>
      </c>
      <c r="E24" s="61" t="s">
        <v>30</v>
      </c>
      <c r="F24" s="61" t="s">
        <v>34</v>
      </c>
      <c r="G24" s="61" t="s">
        <v>103</v>
      </c>
      <c r="H24" s="61" t="s">
        <v>33</v>
      </c>
      <c r="I24" s="61" t="s">
        <v>34</v>
      </c>
      <c r="J24" s="65" t="s">
        <v>108</v>
      </c>
      <c r="K24" s="66"/>
      <c r="L24" s="41">
        <f>L26+L31+L33+L35</f>
        <v>19589.5</v>
      </c>
      <c r="M24" s="41">
        <f>M26+M31+M33+M35</f>
        <v>4008.40236</v>
      </c>
      <c r="N24" s="41">
        <f>N26+N31+N33+N35</f>
        <v>19589.5</v>
      </c>
      <c r="O24" s="41">
        <f>O26+O31+O33+O35</f>
        <v>19589.5</v>
      </c>
      <c r="P24" s="62"/>
    </row>
    <row r="25" spans="1:16" ht="62.25" customHeight="1">
      <c r="A25" s="34" t="s">
        <v>109</v>
      </c>
      <c r="B25" s="36" t="s">
        <v>44</v>
      </c>
      <c r="C25" s="39" t="s">
        <v>28</v>
      </c>
      <c r="D25" s="39" t="s">
        <v>32</v>
      </c>
      <c r="E25" s="39" t="s">
        <v>30</v>
      </c>
      <c r="F25" s="39" t="s">
        <v>45</v>
      </c>
      <c r="G25" s="39" t="s">
        <v>32</v>
      </c>
      <c r="H25" s="39" t="s">
        <v>33</v>
      </c>
      <c r="I25" s="39" t="s">
        <v>34</v>
      </c>
      <c r="J25" s="20" t="s">
        <v>87</v>
      </c>
      <c r="K25" s="14" t="s">
        <v>47</v>
      </c>
      <c r="L25" s="17">
        <f>L26</f>
        <v>18712.9</v>
      </c>
      <c r="M25" s="17">
        <f>M26</f>
        <v>3960.50493</v>
      </c>
      <c r="N25" s="17">
        <f>N26</f>
        <v>18712.9</v>
      </c>
      <c r="O25" s="17">
        <f>O26</f>
        <v>18712.9</v>
      </c>
      <c r="P25" s="1"/>
    </row>
    <row r="26" spans="1:16" s="19" customFormat="1" ht="82.5" customHeight="1">
      <c r="A26" s="34" t="s">
        <v>109</v>
      </c>
      <c r="B26" s="37" t="s">
        <v>44</v>
      </c>
      <c r="C26" s="37" t="s">
        <v>28</v>
      </c>
      <c r="D26" s="37" t="s">
        <v>32</v>
      </c>
      <c r="E26" s="37" t="s">
        <v>30</v>
      </c>
      <c r="F26" s="37" t="s">
        <v>45</v>
      </c>
      <c r="G26" s="37" t="s">
        <v>32</v>
      </c>
      <c r="H26" s="37" t="s">
        <v>33</v>
      </c>
      <c r="I26" s="37" t="s">
        <v>46</v>
      </c>
      <c r="J26" s="20" t="s">
        <v>87</v>
      </c>
      <c r="K26" s="14" t="s">
        <v>47</v>
      </c>
      <c r="L26" s="17">
        <f>18712900/1000</f>
        <v>18712.9</v>
      </c>
      <c r="M26" s="17">
        <f>3960504.93/1000</f>
        <v>3960.50493</v>
      </c>
      <c r="N26" s="17">
        <f>18712900/1000</f>
        <v>18712.9</v>
      </c>
      <c r="O26" s="17">
        <f>18712900/1000</f>
        <v>18712.9</v>
      </c>
      <c r="P26" s="18"/>
    </row>
    <row r="27" spans="1:16" s="19" customFormat="1" ht="0.75" customHeight="1">
      <c r="A27" s="34" t="s">
        <v>109</v>
      </c>
      <c r="B27" s="37" t="s">
        <v>27</v>
      </c>
      <c r="C27" s="37" t="s">
        <v>28</v>
      </c>
      <c r="D27" s="37" t="s">
        <v>29</v>
      </c>
      <c r="E27" s="37" t="s">
        <v>30</v>
      </c>
      <c r="F27" s="37" t="s">
        <v>39</v>
      </c>
      <c r="G27" s="37" t="s">
        <v>32</v>
      </c>
      <c r="H27" s="37" t="s">
        <v>33</v>
      </c>
      <c r="I27" s="37" t="s">
        <v>34</v>
      </c>
      <c r="J27" s="16" t="s">
        <v>49</v>
      </c>
      <c r="K27" s="14" t="s">
        <v>36</v>
      </c>
      <c r="L27" s="17"/>
      <c r="M27" s="17"/>
      <c r="N27" s="17"/>
      <c r="O27" s="17"/>
      <c r="P27" s="18"/>
    </row>
    <row r="28" spans="1:15" s="19" customFormat="1" ht="15.75" customHeight="1" hidden="1">
      <c r="A28" s="15" t="s">
        <v>26</v>
      </c>
      <c r="B28" s="37" t="s">
        <v>27</v>
      </c>
      <c r="C28" s="37" t="s">
        <v>28</v>
      </c>
      <c r="D28" s="37" t="s">
        <v>29</v>
      </c>
      <c r="E28" s="37" t="s">
        <v>30</v>
      </c>
      <c r="F28" s="37" t="s">
        <v>41</v>
      </c>
      <c r="G28" s="37" t="s">
        <v>32</v>
      </c>
      <c r="H28" s="37" t="s">
        <v>33</v>
      </c>
      <c r="I28" s="37" t="s">
        <v>34</v>
      </c>
      <c r="J28" s="16" t="s">
        <v>51</v>
      </c>
      <c r="K28" s="14" t="s">
        <v>36</v>
      </c>
      <c r="L28" s="24"/>
      <c r="M28" s="24"/>
      <c r="N28" s="24"/>
      <c r="O28" s="24"/>
    </row>
    <row r="29" spans="1:15" s="19" customFormat="1" ht="15.75" customHeight="1" hidden="1">
      <c r="A29" s="14" t="s">
        <v>43</v>
      </c>
      <c r="B29" s="37" t="s">
        <v>44</v>
      </c>
      <c r="C29" s="37" t="s">
        <v>28</v>
      </c>
      <c r="D29" s="37" t="s">
        <v>32</v>
      </c>
      <c r="E29" s="37" t="s">
        <v>30</v>
      </c>
      <c r="F29" s="37" t="s">
        <v>45</v>
      </c>
      <c r="G29" s="37" t="s">
        <v>32</v>
      </c>
      <c r="H29" s="37" t="s">
        <v>33</v>
      </c>
      <c r="I29" s="37" t="s">
        <v>46</v>
      </c>
      <c r="J29" s="16" t="s">
        <v>88</v>
      </c>
      <c r="K29" s="14" t="s">
        <v>47</v>
      </c>
      <c r="L29" s="24"/>
      <c r="M29" s="24"/>
      <c r="N29" s="24"/>
      <c r="O29" s="24"/>
    </row>
    <row r="30" spans="1:15" s="19" customFormat="1" ht="33" customHeight="1">
      <c r="A30" s="34" t="s">
        <v>109</v>
      </c>
      <c r="B30" s="37" t="s">
        <v>44</v>
      </c>
      <c r="C30" s="37" t="s">
        <v>28</v>
      </c>
      <c r="D30" s="37" t="s">
        <v>32</v>
      </c>
      <c r="E30" s="37" t="s">
        <v>30</v>
      </c>
      <c r="F30" s="37" t="s">
        <v>48</v>
      </c>
      <c r="G30" s="37" t="s">
        <v>32</v>
      </c>
      <c r="H30" s="37" t="s">
        <v>33</v>
      </c>
      <c r="I30" s="37" t="s">
        <v>34</v>
      </c>
      <c r="J30" s="20" t="s">
        <v>49</v>
      </c>
      <c r="K30" s="14" t="s">
        <v>47</v>
      </c>
      <c r="L30" s="42">
        <f>L31</f>
        <v>62.6</v>
      </c>
      <c r="M30" s="42">
        <f>M31</f>
        <v>0.0076500000000000005</v>
      </c>
      <c r="N30" s="42">
        <f>N31</f>
        <v>62.6</v>
      </c>
      <c r="O30" s="42">
        <f>O31</f>
        <v>62.6</v>
      </c>
    </row>
    <row r="31" spans="1:15" s="19" customFormat="1" ht="93" customHeight="1">
      <c r="A31" s="34" t="s">
        <v>109</v>
      </c>
      <c r="B31" s="37" t="s">
        <v>44</v>
      </c>
      <c r="C31" s="37" t="s">
        <v>28</v>
      </c>
      <c r="D31" s="37" t="s">
        <v>32</v>
      </c>
      <c r="E31" s="37" t="s">
        <v>30</v>
      </c>
      <c r="F31" s="37" t="s">
        <v>48</v>
      </c>
      <c r="G31" s="37" t="s">
        <v>32</v>
      </c>
      <c r="H31" s="37" t="s">
        <v>33</v>
      </c>
      <c r="I31" s="37" t="s">
        <v>46</v>
      </c>
      <c r="J31" s="20" t="s">
        <v>49</v>
      </c>
      <c r="K31" s="14" t="s">
        <v>47</v>
      </c>
      <c r="L31" s="22">
        <f>62.6</f>
        <v>62.6</v>
      </c>
      <c r="M31" s="22">
        <f>7.65/1000</f>
        <v>0.0076500000000000005</v>
      </c>
      <c r="N31" s="22">
        <f>62.6</f>
        <v>62.6</v>
      </c>
      <c r="O31" s="22">
        <f>62.6</f>
        <v>62.6</v>
      </c>
    </row>
    <row r="32" spans="1:15" s="19" customFormat="1" ht="60" customHeight="1">
      <c r="A32" s="34" t="s">
        <v>109</v>
      </c>
      <c r="B32" s="37" t="s">
        <v>44</v>
      </c>
      <c r="C32" s="37" t="s">
        <v>28</v>
      </c>
      <c r="D32" s="37" t="s">
        <v>32</v>
      </c>
      <c r="E32" s="37" t="s">
        <v>30</v>
      </c>
      <c r="F32" s="37" t="s">
        <v>50</v>
      </c>
      <c r="G32" s="37" t="s">
        <v>32</v>
      </c>
      <c r="H32" s="37" t="s">
        <v>33</v>
      </c>
      <c r="I32" s="37" t="s">
        <v>34</v>
      </c>
      <c r="J32" s="20" t="s">
        <v>51</v>
      </c>
      <c r="K32" s="14" t="s">
        <v>47</v>
      </c>
      <c r="L32" s="22">
        <v>695.6</v>
      </c>
      <c r="M32" s="22">
        <f>33449.94/1000</f>
        <v>33.449940000000005</v>
      </c>
      <c r="N32" s="22">
        <v>695.6</v>
      </c>
      <c r="O32" s="22">
        <v>695.6</v>
      </c>
    </row>
    <row r="33" spans="1:15" s="19" customFormat="1" ht="52.5" customHeight="1">
      <c r="A33" s="34" t="s">
        <v>109</v>
      </c>
      <c r="B33" s="37" t="s">
        <v>44</v>
      </c>
      <c r="C33" s="37" t="s">
        <v>28</v>
      </c>
      <c r="D33" s="37" t="s">
        <v>32</v>
      </c>
      <c r="E33" s="37" t="s">
        <v>30</v>
      </c>
      <c r="F33" s="37" t="s">
        <v>50</v>
      </c>
      <c r="G33" s="37" t="s">
        <v>32</v>
      </c>
      <c r="H33" s="37" t="s">
        <v>33</v>
      </c>
      <c r="I33" s="37" t="s">
        <v>46</v>
      </c>
      <c r="J33" s="20" t="s">
        <v>51</v>
      </c>
      <c r="K33" s="14" t="s">
        <v>47</v>
      </c>
      <c r="L33" s="43">
        <f>L32</f>
        <v>695.6</v>
      </c>
      <c r="M33" s="22">
        <f>M32</f>
        <v>33.449940000000005</v>
      </c>
      <c r="N33" s="43">
        <f>N32</f>
        <v>695.6</v>
      </c>
      <c r="O33" s="43">
        <f>O32</f>
        <v>695.6</v>
      </c>
    </row>
    <row r="34" spans="1:15" s="19" customFormat="1" ht="52.5" customHeight="1">
      <c r="A34" s="34" t="s">
        <v>109</v>
      </c>
      <c r="B34" s="37" t="s">
        <v>44</v>
      </c>
      <c r="C34" s="37" t="s">
        <v>28</v>
      </c>
      <c r="D34" s="37" t="s">
        <v>32</v>
      </c>
      <c r="E34" s="37" t="s">
        <v>30</v>
      </c>
      <c r="F34" s="37" t="s">
        <v>52</v>
      </c>
      <c r="G34" s="37" t="s">
        <v>32</v>
      </c>
      <c r="H34" s="37" t="s">
        <v>33</v>
      </c>
      <c r="I34" s="37" t="s">
        <v>34</v>
      </c>
      <c r="J34" s="20" t="s">
        <v>88</v>
      </c>
      <c r="K34" s="14" t="s">
        <v>47</v>
      </c>
      <c r="L34" s="23">
        <f>L35</f>
        <v>118.4</v>
      </c>
      <c r="M34" s="22">
        <f>M35</f>
        <v>14.43984</v>
      </c>
      <c r="N34" s="23">
        <f>N35</f>
        <v>118.4</v>
      </c>
      <c r="O34" s="23">
        <f>O35</f>
        <v>118.4</v>
      </c>
    </row>
    <row r="35" spans="1:15" s="19" customFormat="1" ht="65.25" customHeight="1">
      <c r="A35" s="34" t="s">
        <v>109</v>
      </c>
      <c r="B35" s="37" t="s">
        <v>44</v>
      </c>
      <c r="C35" s="37" t="s">
        <v>28</v>
      </c>
      <c r="D35" s="37" t="s">
        <v>32</v>
      </c>
      <c r="E35" s="37" t="s">
        <v>30</v>
      </c>
      <c r="F35" s="37" t="s">
        <v>52</v>
      </c>
      <c r="G35" s="37" t="s">
        <v>32</v>
      </c>
      <c r="H35" s="37" t="s">
        <v>33</v>
      </c>
      <c r="I35" s="37" t="s">
        <v>46</v>
      </c>
      <c r="J35" s="20" t="s">
        <v>88</v>
      </c>
      <c r="K35" s="14" t="s">
        <v>47</v>
      </c>
      <c r="L35" s="24">
        <f>118400/1000</f>
        <v>118.4</v>
      </c>
      <c r="M35" s="21">
        <f>14439.84/1000</f>
        <v>14.43984</v>
      </c>
      <c r="N35" s="24">
        <f>118400/1000</f>
        <v>118.4</v>
      </c>
      <c r="O35" s="24">
        <f>118400/1000</f>
        <v>118.4</v>
      </c>
    </row>
    <row r="36" spans="1:15" s="70" customFormat="1" ht="57.75" customHeight="1">
      <c r="A36" s="34" t="s">
        <v>109</v>
      </c>
      <c r="B36" s="68"/>
      <c r="C36" s="68" t="s">
        <v>28</v>
      </c>
      <c r="D36" s="68" t="s">
        <v>53</v>
      </c>
      <c r="E36" s="68" t="s">
        <v>103</v>
      </c>
      <c r="F36" s="68" t="s">
        <v>34</v>
      </c>
      <c r="G36" s="68" t="s">
        <v>103</v>
      </c>
      <c r="H36" s="68" t="s">
        <v>33</v>
      </c>
      <c r="I36" s="68" t="s">
        <v>34</v>
      </c>
      <c r="J36" s="69" t="s">
        <v>113</v>
      </c>
      <c r="K36" s="67"/>
      <c r="L36" s="44">
        <f>L37</f>
        <v>2750</v>
      </c>
      <c r="M36" s="45">
        <f>M37</f>
        <v>67.7495</v>
      </c>
      <c r="N36" s="44">
        <f>N37</f>
        <v>2750</v>
      </c>
      <c r="O36" s="44">
        <f>O37</f>
        <v>2750</v>
      </c>
    </row>
    <row r="37" spans="1:15" s="19" customFormat="1" ht="49.5" customHeight="1">
      <c r="A37" s="34" t="s">
        <v>109</v>
      </c>
      <c r="B37" s="37" t="s">
        <v>44</v>
      </c>
      <c r="C37" s="37" t="s">
        <v>28</v>
      </c>
      <c r="D37" s="37" t="s">
        <v>53</v>
      </c>
      <c r="E37" s="37" t="s">
        <v>29</v>
      </c>
      <c r="F37" s="37" t="s">
        <v>34</v>
      </c>
      <c r="G37" s="37" t="s">
        <v>103</v>
      </c>
      <c r="H37" s="37" t="s">
        <v>33</v>
      </c>
      <c r="I37" s="37" t="s">
        <v>34</v>
      </c>
      <c r="J37" s="20" t="s">
        <v>114</v>
      </c>
      <c r="K37" s="14" t="s">
        <v>47</v>
      </c>
      <c r="L37" s="42">
        <f>L38</f>
        <v>2750</v>
      </c>
      <c r="M37" s="21">
        <f>M38</f>
        <v>67.7495</v>
      </c>
      <c r="N37" s="42">
        <f>N38</f>
        <v>2750</v>
      </c>
      <c r="O37" s="42">
        <f>O38</f>
        <v>2750</v>
      </c>
    </row>
    <row r="38" spans="1:15" s="19" customFormat="1" ht="49.5" customHeight="1">
      <c r="A38" s="34" t="s">
        <v>109</v>
      </c>
      <c r="B38" s="37" t="s">
        <v>44</v>
      </c>
      <c r="C38" s="37" t="s">
        <v>28</v>
      </c>
      <c r="D38" s="37" t="s">
        <v>53</v>
      </c>
      <c r="E38" s="37" t="s">
        <v>29</v>
      </c>
      <c r="F38" s="37" t="s">
        <v>45</v>
      </c>
      <c r="G38" s="37" t="s">
        <v>32</v>
      </c>
      <c r="H38" s="37" t="s">
        <v>33</v>
      </c>
      <c r="I38" s="37" t="s">
        <v>34</v>
      </c>
      <c r="J38" s="20" t="s">
        <v>114</v>
      </c>
      <c r="K38" s="4" t="s">
        <v>47</v>
      </c>
      <c r="L38" s="42">
        <f>L39</f>
        <v>2750</v>
      </c>
      <c r="M38" s="21">
        <f>M39</f>
        <v>67.7495</v>
      </c>
      <c r="N38" s="42">
        <f>N39</f>
        <v>2750</v>
      </c>
      <c r="O38" s="42">
        <f>O39</f>
        <v>2750</v>
      </c>
    </row>
    <row r="39" spans="1:15" ht="48" customHeight="1">
      <c r="A39" s="34" t="s">
        <v>109</v>
      </c>
      <c r="B39" s="36" t="s">
        <v>44</v>
      </c>
      <c r="C39" s="36" t="s">
        <v>28</v>
      </c>
      <c r="D39" s="36" t="s">
        <v>53</v>
      </c>
      <c r="E39" s="36" t="s">
        <v>29</v>
      </c>
      <c r="F39" s="36" t="s">
        <v>45</v>
      </c>
      <c r="G39" s="36" t="s">
        <v>32</v>
      </c>
      <c r="H39" s="36" t="s">
        <v>33</v>
      </c>
      <c r="I39" s="36" t="s">
        <v>46</v>
      </c>
      <c r="J39" s="5" t="s">
        <v>90</v>
      </c>
      <c r="K39" s="4" t="s">
        <v>47</v>
      </c>
      <c r="L39" s="42">
        <f>2750</f>
        <v>2750</v>
      </c>
      <c r="M39" s="21">
        <f>67749.5/1000</f>
        <v>67.7495</v>
      </c>
      <c r="N39" s="42">
        <f>2750</f>
        <v>2750</v>
      </c>
      <c r="O39" s="42">
        <f>2750</f>
        <v>2750</v>
      </c>
    </row>
    <row r="40" spans="1:15" s="63" customFormat="1" ht="48" customHeight="1">
      <c r="A40" s="34" t="s">
        <v>109</v>
      </c>
      <c r="B40" s="64"/>
      <c r="C40" s="64" t="s">
        <v>28</v>
      </c>
      <c r="D40" s="64" t="s">
        <v>54</v>
      </c>
      <c r="E40" s="64" t="s">
        <v>103</v>
      </c>
      <c r="F40" s="64" t="s">
        <v>34</v>
      </c>
      <c r="G40" s="64" t="s">
        <v>103</v>
      </c>
      <c r="H40" s="64" t="s">
        <v>33</v>
      </c>
      <c r="I40" s="64" t="s">
        <v>34</v>
      </c>
      <c r="J40" s="65" t="s">
        <v>115</v>
      </c>
      <c r="K40" s="66"/>
      <c r="L40" s="44">
        <f>L41</f>
        <v>18100</v>
      </c>
      <c r="M40" s="45">
        <f>M41</f>
        <v>2446.91342</v>
      </c>
      <c r="N40" s="44">
        <f>N41</f>
        <v>18100</v>
      </c>
      <c r="O40" s="44">
        <f>O41</f>
        <v>18100</v>
      </c>
    </row>
    <row r="41" spans="1:15" ht="48" customHeight="1">
      <c r="A41" s="34" t="s">
        <v>109</v>
      </c>
      <c r="B41" s="36" t="s">
        <v>44</v>
      </c>
      <c r="C41" s="36" t="s">
        <v>28</v>
      </c>
      <c r="D41" s="36" t="s">
        <v>54</v>
      </c>
      <c r="E41" s="36" t="s">
        <v>32</v>
      </c>
      <c r="F41" s="36" t="s">
        <v>34</v>
      </c>
      <c r="G41" s="36" t="s">
        <v>103</v>
      </c>
      <c r="H41" s="36" t="s">
        <v>33</v>
      </c>
      <c r="I41" s="36" t="s">
        <v>34</v>
      </c>
      <c r="J41" s="5" t="s">
        <v>116</v>
      </c>
      <c r="K41" s="4" t="s">
        <v>47</v>
      </c>
      <c r="L41" s="42">
        <f>L46+L49+L42</f>
        <v>18100</v>
      </c>
      <c r="M41" s="42">
        <f>M46+M49+M42</f>
        <v>2446.91342</v>
      </c>
      <c r="N41" s="42">
        <f>N46+N49+N42</f>
        <v>18100</v>
      </c>
      <c r="O41" s="42">
        <f>O46+O49+O42</f>
        <v>18100</v>
      </c>
    </row>
    <row r="42" spans="1:15" ht="45.75" customHeight="1">
      <c r="A42" s="34" t="s">
        <v>109</v>
      </c>
      <c r="B42" s="36" t="s">
        <v>44</v>
      </c>
      <c r="C42" s="36" t="s">
        <v>28</v>
      </c>
      <c r="D42" s="36" t="s">
        <v>54</v>
      </c>
      <c r="E42" s="36" t="s">
        <v>32</v>
      </c>
      <c r="F42" s="36" t="s">
        <v>50</v>
      </c>
      <c r="G42" s="36" t="s">
        <v>55</v>
      </c>
      <c r="H42" s="36" t="s">
        <v>33</v>
      </c>
      <c r="I42" s="36" t="s">
        <v>34</v>
      </c>
      <c r="J42" s="6" t="s">
        <v>89</v>
      </c>
      <c r="K42" s="4" t="s">
        <v>47</v>
      </c>
      <c r="L42" s="42">
        <v>4200</v>
      </c>
      <c r="M42" s="21">
        <f>224277.4/1000</f>
        <v>224.2774</v>
      </c>
      <c r="N42" s="42">
        <v>4200</v>
      </c>
      <c r="O42" s="42">
        <v>4200</v>
      </c>
    </row>
    <row r="43" spans="1:15" ht="91.5" customHeight="1">
      <c r="A43" s="34" t="s">
        <v>109</v>
      </c>
      <c r="B43" s="36" t="s">
        <v>44</v>
      </c>
      <c r="C43" s="36" t="s">
        <v>28</v>
      </c>
      <c r="D43" s="36" t="s">
        <v>54</v>
      </c>
      <c r="E43" s="36" t="s">
        <v>32</v>
      </c>
      <c r="F43" s="36" t="s">
        <v>50</v>
      </c>
      <c r="G43" s="36" t="s">
        <v>55</v>
      </c>
      <c r="H43" s="36" t="s">
        <v>33</v>
      </c>
      <c r="I43" s="36" t="s">
        <v>34</v>
      </c>
      <c r="J43" s="6" t="s">
        <v>117</v>
      </c>
      <c r="K43" s="4" t="s">
        <v>47</v>
      </c>
      <c r="L43" s="42">
        <f>L45</f>
        <v>5200</v>
      </c>
      <c r="M43" s="21">
        <f>M45</f>
        <v>1510.48062</v>
      </c>
      <c r="N43" s="42">
        <f>N45</f>
        <v>5200</v>
      </c>
      <c r="O43" s="42">
        <f>O45</f>
        <v>5200</v>
      </c>
    </row>
    <row r="44" spans="1:15" ht="64.5" customHeight="1">
      <c r="A44" s="34" t="s">
        <v>109</v>
      </c>
      <c r="B44" s="36" t="s">
        <v>44</v>
      </c>
      <c r="C44" s="36" t="s">
        <v>28</v>
      </c>
      <c r="D44" s="36" t="s">
        <v>54</v>
      </c>
      <c r="E44" s="36" t="s">
        <v>54</v>
      </c>
      <c r="F44" s="36" t="s">
        <v>50</v>
      </c>
      <c r="G44" s="36" t="s">
        <v>55</v>
      </c>
      <c r="H44" s="36" t="s">
        <v>33</v>
      </c>
      <c r="I44" s="36" t="s">
        <v>34</v>
      </c>
      <c r="J44" s="6" t="s">
        <v>119</v>
      </c>
      <c r="K44" s="4" t="s">
        <v>47</v>
      </c>
      <c r="L44" s="42"/>
      <c r="M44" s="21"/>
      <c r="N44" s="42"/>
      <c r="O44" s="42"/>
    </row>
    <row r="45" spans="1:15" ht="45.75" customHeight="1">
      <c r="A45" s="34" t="s">
        <v>109</v>
      </c>
      <c r="B45" s="36" t="s">
        <v>44</v>
      </c>
      <c r="C45" s="36" t="s">
        <v>28</v>
      </c>
      <c r="D45" s="36" t="s">
        <v>54</v>
      </c>
      <c r="E45" s="36" t="s">
        <v>54</v>
      </c>
      <c r="F45" s="36" t="s">
        <v>56</v>
      </c>
      <c r="G45" s="36" t="s">
        <v>55</v>
      </c>
      <c r="H45" s="36" t="s">
        <v>33</v>
      </c>
      <c r="I45" s="36" t="s">
        <v>34</v>
      </c>
      <c r="J45" s="6" t="s">
        <v>57</v>
      </c>
      <c r="K45" s="4" t="s">
        <v>47</v>
      </c>
      <c r="L45" s="42">
        <f>L46</f>
        <v>5200</v>
      </c>
      <c r="M45" s="21">
        <f>M46</f>
        <v>1510.48062</v>
      </c>
      <c r="N45" s="42">
        <f>N46</f>
        <v>5200</v>
      </c>
      <c r="O45" s="42">
        <f>O46</f>
        <v>5200</v>
      </c>
    </row>
    <row r="46" spans="1:15" ht="60" customHeight="1">
      <c r="A46" s="34" t="s">
        <v>109</v>
      </c>
      <c r="B46" s="36" t="s">
        <v>44</v>
      </c>
      <c r="C46" s="36" t="s">
        <v>28</v>
      </c>
      <c r="D46" s="36" t="s">
        <v>54</v>
      </c>
      <c r="E46" s="36" t="s">
        <v>54</v>
      </c>
      <c r="F46" s="36" t="s">
        <v>56</v>
      </c>
      <c r="G46" s="36" t="s">
        <v>55</v>
      </c>
      <c r="H46" s="36" t="s">
        <v>33</v>
      </c>
      <c r="I46" s="36" t="s">
        <v>46</v>
      </c>
      <c r="J46" s="6" t="s">
        <v>57</v>
      </c>
      <c r="K46" s="4" t="s">
        <v>47</v>
      </c>
      <c r="L46" s="42">
        <v>5200</v>
      </c>
      <c r="M46" s="21">
        <f>1510480.62/1000</f>
        <v>1510.48062</v>
      </c>
      <c r="N46" s="42">
        <v>5200</v>
      </c>
      <c r="O46" s="42">
        <v>5200</v>
      </c>
    </row>
    <row r="47" spans="1:15" ht="60" customHeight="1">
      <c r="A47" s="34" t="s">
        <v>109</v>
      </c>
      <c r="B47" s="36" t="s">
        <v>44</v>
      </c>
      <c r="C47" s="36" t="s">
        <v>28</v>
      </c>
      <c r="D47" s="36" t="s">
        <v>54</v>
      </c>
      <c r="E47" s="36" t="s">
        <v>54</v>
      </c>
      <c r="F47" s="36" t="s">
        <v>52</v>
      </c>
      <c r="G47" s="36" t="s">
        <v>55</v>
      </c>
      <c r="H47" s="36" t="s">
        <v>33</v>
      </c>
      <c r="I47" s="36" t="s">
        <v>46</v>
      </c>
      <c r="J47" s="6" t="s">
        <v>118</v>
      </c>
      <c r="K47" s="4" t="s">
        <v>47</v>
      </c>
      <c r="L47" s="21">
        <v>8700</v>
      </c>
      <c r="M47" s="21">
        <f>712155.4/1000</f>
        <v>712.1554</v>
      </c>
      <c r="N47" s="21">
        <v>8700</v>
      </c>
      <c r="O47" s="21">
        <v>8700</v>
      </c>
    </row>
    <row r="48" spans="1:15" ht="60" customHeight="1">
      <c r="A48" s="34" t="s">
        <v>109</v>
      </c>
      <c r="B48" s="36" t="s">
        <v>44</v>
      </c>
      <c r="C48" s="36" t="s">
        <v>28</v>
      </c>
      <c r="D48" s="36" t="s">
        <v>54</v>
      </c>
      <c r="E48" s="36" t="s">
        <v>54</v>
      </c>
      <c r="F48" s="36" t="s">
        <v>58</v>
      </c>
      <c r="G48" s="36" t="s">
        <v>55</v>
      </c>
      <c r="H48" s="36" t="s">
        <v>33</v>
      </c>
      <c r="I48" s="36" t="s">
        <v>34</v>
      </c>
      <c r="J48" s="6" t="s">
        <v>59</v>
      </c>
      <c r="K48" s="4" t="s">
        <v>47</v>
      </c>
      <c r="L48" s="21">
        <v>8700</v>
      </c>
      <c r="M48" s="21">
        <f>712155.4/1000</f>
        <v>712.1554</v>
      </c>
      <c r="N48" s="21">
        <v>8700</v>
      </c>
      <c r="O48" s="21">
        <v>8700</v>
      </c>
    </row>
    <row r="49" spans="1:15" ht="46.5" customHeight="1">
      <c r="A49" s="34" t="s">
        <v>109</v>
      </c>
      <c r="B49" s="36" t="s">
        <v>44</v>
      </c>
      <c r="C49" s="36" t="s">
        <v>28</v>
      </c>
      <c r="D49" s="36" t="s">
        <v>54</v>
      </c>
      <c r="E49" s="36" t="s">
        <v>54</v>
      </c>
      <c r="F49" s="36" t="s">
        <v>58</v>
      </c>
      <c r="G49" s="36" t="s">
        <v>55</v>
      </c>
      <c r="H49" s="36" t="s">
        <v>33</v>
      </c>
      <c r="I49" s="36" t="s">
        <v>46</v>
      </c>
      <c r="J49" s="6" t="s">
        <v>59</v>
      </c>
      <c r="K49" s="4" t="s">
        <v>47</v>
      </c>
      <c r="L49" s="21">
        <v>8700</v>
      </c>
      <c r="M49" s="21">
        <f>712155.4/1000</f>
        <v>712.1554</v>
      </c>
      <c r="N49" s="21">
        <v>8700</v>
      </c>
      <c r="O49" s="21">
        <v>8700</v>
      </c>
    </row>
    <row r="50" spans="1:15" s="63" customFormat="1" ht="46.5" customHeight="1">
      <c r="A50" s="34" t="s">
        <v>109</v>
      </c>
      <c r="B50" s="64"/>
      <c r="C50" s="64" t="s">
        <v>28</v>
      </c>
      <c r="D50" s="64" t="s">
        <v>61</v>
      </c>
      <c r="E50" s="64" t="s">
        <v>103</v>
      </c>
      <c r="F50" s="64" t="s">
        <v>34</v>
      </c>
      <c r="G50" s="64" t="s">
        <v>103</v>
      </c>
      <c r="H50" s="64" t="s">
        <v>33</v>
      </c>
      <c r="I50" s="64" t="s">
        <v>34</v>
      </c>
      <c r="J50" s="71" t="s">
        <v>120</v>
      </c>
      <c r="K50" s="66"/>
      <c r="L50" s="45">
        <v>60</v>
      </c>
      <c r="M50" s="45">
        <v>10</v>
      </c>
      <c r="N50" s="45">
        <v>60</v>
      </c>
      <c r="O50" s="45">
        <v>60</v>
      </c>
    </row>
    <row r="51" spans="1:15" ht="46.5" customHeight="1">
      <c r="A51" s="34" t="s">
        <v>109</v>
      </c>
      <c r="B51" s="36" t="s">
        <v>64</v>
      </c>
      <c r="C51" s="36" t="s">
        <v>28</v>
      </c>
      <c r="D51" s="36" t="s">
        <v>61</v>
      </c>
      <c r="E51" s="36" t="s">
        <v>65</v>
      </c>
      <c r="F51" s="36" t="s">
        <v>34</v>
      </c>
      <c r="G51" s="36" t="s">
        <v>103</v>
      </c>
      <c r="H51" s="36" t="s">
        <v>33</v>
      </c>
      <c r="I51" s="36" t="s">
        <v>34</v>
      </c>
      <c r="J51" s="6" t="s">
        <v>121</v>
      </c>
      <c r="K51" s="4" t="s">
        <v>67</v>
      </c>
      <c r="L51" s="21">
        <v>60</v>
      </c>
      <c r="M51" s="21">
        <v>10</v>
      </c>
      <c r="N51" s="21">
        <v>60</v>
      </c>
      <c r="O51" s="21">
        <v>60</v>
      </c>
    </row>
    <row r="52" spans="1:15" ht="46.5" customHeight="1">
      <c r="A52" s="34" t="s">
        <v>109</v>
      </c>
      <c r="B52" s="36" t="s">
        <v>64</v>
      </c>
      <c r="C52" s="36" t="s">
        <v>28</v>
      </c>
      <c r="D52" s="36" t="s">
        <v>61</v>
      </c>
      <c r="E52" s="36" t="s">
        <v>65</v>
      </c>
      <c r="F52" s="36" t="s">
        <v>52</v>
      </c>
      <c r="G52" s="36" t="s">
        <v>30</v>
      </c>
      <c r="H52" s="36" t="s">
        <v>33</v>
      </c>
      <c r="I52" s="36" t="s">
        <v>34</v>
      </c>
      <c r="J52" s="6" t="s">
        <v>121</v>
      </c>
      <c r="K52" s="4" t="s">
        <v>67</v>
      </c>
      <c r="L52" s="21">
        <v>60</v>
      </c>
      <c r="M52" s="21">
        <v>10</v>
      </c>
      <c r="N52" s="21">
        <v>60</v>
      </c>
      <c r="O52" s="21">
        <v>60</v>
      </c>
    </row>
    <row r="53" spans="1:15" ht="48.75" customHeight="1">
      <c r="A53" s="34" t="s">
        <v>109</v>
      </c>
      <c r="B53" s="36" t="s">
        <v>64</v>
      </c>
      <c r="C53" s="36" t="s">
        <v>28</v>
      </c>
      <c r="D53" s="36" t="s">
        <v>61</v>
      </c>
      <c r="E53" s="36" t="s">
        <v>65</v>
      </c>
      <c r="F53" s="36" t="s">
        <v>52</v>
      </c>
      <c r="G53" s="36" t="s">
        <v>30</v>
      </c>
      <c r="H53" s="36" t="s">
        <v>33</v>
      </c>
      <c r="I53" s="36" t="s">
        <v>63</v>
      </c>
      <c r="J53" s="7" t="s">
        <v>66</v>
      </c>
      <c r="K53" s="4" t="s">
        <v>67</v>
      </c>
      <c r="L53" s="21">
        <v>60</v>
      </c>
      <c r="M53" s="21">
        <v>10</v>
      </c>
      <c r="N53" s="21">
        <v>60</v>
      </c>
      <c r="O53" s="21">
        <v>60</v>
      </c>
    </row>
    <row r="54" spans="1:15" s="63" customFormat="1" ht="48.75" customHeight="1">
      <c r="A54" s="34" t="s">
        <v>109</v>
      </c>
      <c r="B54" s="72"/>
      <c r="C54" s="72">
        <v>1</v>
      </c>
      <c r="D54" s="72">
        <v>11</v>
      </c>
      <c r="E54" s="72" t="s">
        <v>103</v>
      </c>
      <c r="F54" s="72" t="s">
        <v>34</v>
      </c>
      <c r="G54" s="72" t="s">
        <v>103</v>
      </c>
      <c r="H54" s="72" t="s">
        <v>33</v>
      </c>
      <c r="I54" s="72" t="s">
        <v>34</v>
      </c>
      <c r="J54" s="73" t="s">
        <v>122</v>
      </c>
      <c r="K54" s="73"/>
      <c r="L54" s="45">
        <f>L57+L58</f>
        <v>1262.17</v>
      </c>
      <c r="M54" s="45">
        <f>M57+M58</f>
        <v>138.61363</v>
      </c>
      <c r="N54" s="45">
        <f>N57+N58</f>
        <v>1262.17</v>
      </c>
      <c r="O54" s="45">
        <f>O57+O58</f>
        <v>1262.17</v>
      </c>
    </row>
    <row r="55" spans="1:15" ht="98.25" customHeight="1">
      <c r="A55" s="34" t="s">
        <v>109</v>
      </c>
      <c r="B55" s="38">
        <v>992</v>
      </c>
      <c r="C55" s="38">
        <v>1</v>
      </c>
      <c r="D55" s="38">
        <v>11</v>
      </c>
      <c r="E55" s="38" t="s">
        <v>53</v>
      </c>
      <c r="F55" s="38" t="s">
        <v>34</v>
      </c>
      <c r="G55" s="38" t="s">
        <v>103</v>
      </c>
      <c r="H55" s="38" t="s">
        <v>33</v>
      </c>
      <c r="I55" s="38" t="s">
        <v>34</v>
      </c>
      <c r="J55" s="7" t="s">
        <v>123</v>
      </c>
      <c r="K55" s="4" t="s">
        <v>91</v>
      </c>
      <c r="L55" s="21">
        <f>89170/1000</f>
        <v>89.17</v>
      </c>
      <c r="M55" s="21">
        <v>0</v>
      </c>
      <c r="N55" s="21">
        <f>89170/1000</f>
        <v>89.17</v>
      </c>
      <c r="O55" s="21">
        <f>89170/1000</f>
        <v>89.17</v>
      </c>
    </row>
    <row r="56" spans="1:15" ht="103.5" customHeight="1">
      <c r="A56" s="34" t="s">
        <v>109</v>
      </c>
      <c r="B56" s="38">
        <v>992</v>
      </c>
      <c r="C56" s="38">
        <v>1</v>
      </c>
      <c r="D56" s="38">
        <v>11</v>
      </c>
      <c r="E56" s="38" t="s">
        <v>53</v>
      </c>
      <c r="F56" s="38" t="s">
        <v>48</v>
      </c>
      <c r="G56" s="38">
        <v>10</v>
      </c>
      <c r="H56" s="38" t="s">
        <v>33</v>
      </c>
      <c r="I56" s="38" t="s">
        <v>34</v>
      </c>
      <c r="J56" s="7" t="s">
        <v>124</v>
      </c>
      <c r="K56" s="4" t="s">
        <v>91</v>
      </c>
      <c r="L56" s="21">
        <f>89170/1000</f>
        <v>89.17</v>
      </c>
      <c r="M56" s="21">
        <v>0</v>
      </c>
      <c r="N56" s="21">
        <f>89170/1000</f>
        <v>89.17</v>
      </c>
      <c r="O56" s="21">
        <f>89170/1000</f>
        <v>89.17</v>
      </c>
    </row>
    <row r="57" spans="1:15" ht="93" customHeight="1">
      <c r="A57" s="34" t="s">
        <v>109</v>
      </c>
      <c r="B57" s="38">
        <v>992</v>
      </c>
      <c r="C57" s="38">
        <v>1</v>
      </c>
      <c r="D57" s="38">
        <v>11</v>
      </c>
      <c r="E57" s="38" t="s">
        <v>53</v>
      </c>
      <c r="F57" s="38" t="s">
        <v>92</v>
      </c>
      <c r="G57" s="38">
        <v>10</v>
      </c>
      <c r="H57" s="38" t="s">
        <v>33</v>
      </c>
      <c r="I57" s="38">
        <v>120</v>
      </c>
      <c r="J57" s="8" t="s">
        <v>93</v>
      </c>
      <c r="K57" s="4" t="s">
        <v>91</v>
      </c>
      <c r="L57" s="21">
        <f>89170/1000</f>
        <v>89.17</v>
      </c>
      <c r="M57" s="21">
        <v>0</v>
      </c>
      <c r="N57" s="21">
        <f>89170/1000</f>
        <v>89.17</v>
      </c>
      <c r="O57" s="21">
        <f>89170/1000</f>
        <v>89.17</v>
      </c>
    </row>
    <row r="58" spans="1:15" ht="114.75" customHeight="1">
      <c r="A58" s="34" t="s">
        <v>109</v>
      </c>
      <c r="B58" s="38">
        <v>992</v>
      </c>
      <c r="C58" s="38">
        <v>1</v>
      </c>
      <c r="D58" s="38">
        <v>11</v>
      </c>
      <c r="E58" s="38" t="s">
        <v>53</v>
      </c>
      <c r="F58" s="38" t="s">
        <v>50</v>
      </c>
      <c r="G58" s="38">
        <v>10</v>
      </c>
      <c r="H58" s="38" t="s">
        <v>33</v>
      </c>
      <c r="I58" s="38">
        <v>120</v>
      </c>
      <c r="J58" s="8" t="s">
        <v>125</v>
      </c>
      <c r="K58" s="4" t="s">
        <v>91</v>
      </c>
      <c r="L58" s="21">
        <f>1173</f>
        <v>1173</v>
      </c>
      <c r="M58" s="21">
        <f>138613.63/1000</f>
        <v>138.61363</v>
      </c>
      <c r="N58" s="21">
        <f>1173</f>
        <v>1173</v>
      </c>
      <c r="O58" s="21">
        <f>1173</f>
        <v>1173</v>
      </c>
    </row>
    <row r="59" spans="1:15" ht="76.5" customHeight="1">
      <c r="A59" s="34" t="s">
        <v>109</v>
      </c>
      <c r="B59" s="38">
        <v>992</v>
      </c>
      <c r="C59" s="38">
        <v>1</v>
      </c>
      <c r="D59" s="38">
        <v>11</v>
      </c>
      <c r="E59" s="38" t="s">
        <v>53</v>
      </c>
      <c r="F59" s="38" t="s">
        <v>68</v>
      </c>
      <c r="G59" s="38">
        <v>10</v>
      </c>
      <c r="H59" s="38" t="s">
        <v>33</v>
      </c>
      <c r="I59" s="38">
        <v>120</v>
      </c>
      <c r="J59" s="9" t="s">
        <v>69</v>
      </c>
      <c r="K59" s="4" t="s">
        <v>91</v>
      </c>
      <c r="L59" s="21">
        <f>1173</f>
        <v>1173</v>
      </c>
      <c r="M59" s="21">
        <f>138613.63/1000</f>
        <v>138.61363</v>
      </c>
      <c r="N59" s="21">
        <f>1173</f>
        <v>1173</v>
      </c>
      <c r="O59" s="21">
        <f>1173</f>
        <v>1173</v>
      </c>
    </row>
    <row r="60" spans="1:15" ht="76.5" customHeight="1">
      <c r="A60" s="34" t="s">
        <v>109</v>
      </c>
      <c r="B60" s="38" t="s">
        <v>60</v>
      </c>
      <c r="C60" s="38" t="s">
        <v>28</v>
      </c>
      <c r="D60" s="38" t="s">
        <v>70</v>
      </c>
      <c r="E60" s="38" t="s">
        <v>71</v>
      </c>
      <c r="F60" s="38" t="s">
        <v>34</v>
      </c>
      <c r="G60" s="38" t="s">
        <v>34</v>
      </c>
      <c r="H60" s="38" t="s">
        <v>33</v>
      </c>
      <c r="I60" s="38" t="s">
        <v>34</v>
      </c>
      <c r="J60" s="9" t="s">
        <v>126</v>
      </c>
      <c r="K60" s="4" t="s">
        <v>91</v>
      </c>
      <c r="L60" s="45">
        <v>24</v>
      </c>
      <c r="M60" s="45">
        <v>0</v>
      </c>
      <c r="N60" s="45">
        <v>24</v>
      </c>
      <c r="O60" s="45">
        <v>24</v>
      </c>
    </row>
    <row r="61" spans="1:15" ht="76.5" customHeight="1">
      <c r="A61" s="34" t="s">
        <v>109</v>
      </c>
      <c r="B61" s="38" t="s">
        <v>60</v>
      </c>
      <c r="C61" s="38" t="s">
        <v>28</v>
      </c>
      <c r="D61" s="38" t="s">
        <v>70</v>
      </c>
      <c r="E61" s="38" t="s">
        <v>71</v>
      </c>
      <c r="F61" s="38" t="s">
        <v>72</v>
      </c>
      <c r="G61" s="38" t="s">
        <v>103</v>
      </c>
      <c r="H61" s="38" t="s">
        <v>33</v>
      </c>
      <c r="I61" s="38" t="s">
        <v>34</v>
      </c>
      <c r="J61" s="9" t="s">
        <v>127</v>
      </c>
      <c r="K61" s="4" t="s">
        <v>91</v>
      </c>
      <c r="L61" s="21">
        <v>24</v>
      </c>
      <c r="M61" s="21">
        <v>0</v>
      </c>
      <c r="N61" s="21">
        <v>24</v>
      </c>
      <c r="O61" s="21">
        <v>24</v>
      </c>
    </row>
    <row r="62" spans="1:15" ht="72" customHeight="1">
      <c r="A62" s="34" t="s">
        <v>109</v>
      </c>
      <c r="B62" s="38" t="s">
        <v>60</v>
      </c>
      <c r="C62" s="38" t="s">
        <v>28</v>
      </c>
      <c r="D62" s="38" t="s">
        <v>70</v>
      </c>
      <c r="E62" s="38" t="s">
        <v>71</v>
      </c>
      <c r="F62" s="38" t="s">
        <v>72</v>
      </c>
      <c r="G62" s="38" t="s">
        <v>55</v>
      </c>
      <c r="H62" s="38" t="s">
        <v>33</v>
      </c>
      <c r="I62" s="38" t="s">
        <v>34</v>
      </c>
      <c r="J62" s="10" t="s">
        <v>94</v>
      </c>
      <c r="K62" s="4" t="s">
        <v>91</v>
      </c>
      <c r="L62" s="21">
        <v>24</v>
      </c>
      <c r="M62" s="21">
        <v>0</v>
      </c>
      <c r="N62" s="21">
        <v>24</v>
      </c>
      <c r="O62" s="21">
        <v>24</v>
      </c>
    </row>
    <row r="63" spans="1:15" ht="72" customHeight="1">
      <c r="A63" s="34" t="s">
        <v>109</v>
      </c>
      <c r="B63" s="38" t="s">
        <v>60</v>
      </c>
      <c r="C63" s="38" t="s">
        <v>28</v>
      </c>
      <c r="D63" s="38" t="s">
        <v>70</v>
      </c>
      <c r="E63" s="38" t="s">
        <v>71</v>
      </c>
      <c r="F63" s="38" t="s">
        <v>72</v>
      </c>
      <c r="G63" s="38" t="s">
        <v>55</v>
      </c>
      <c r="H63" s="38" t="s">
        <v>33</v>
      </c>
      <c r="I63" s="38" t="s">
        <v>73</v>
      </c>
      <c r="J63" s="10" t="s">
        <v>94</v>
      </c>
      <c r="K63" s="4" t="s">
        <v>91</v>
      </c>
      <c r="L63" s="21">
        <v>24</v>
      </c>
      <c r="M63" s="21">
        <v>0</v>
      </c>
      <c r="N63" s="21">
        <v>24</v>
      </c>
      <c r="O63" s="21">
        <v>24</v>
      </c>
    </row>
    <row r="64" spans="1:15" s="63" customFormat="1" ht="72" customHeight="1">
      <c r="A64" s="34" t="s">
        <v>109</v>
      </c>
      <c r="B64" s="72"/>
      <c r="C64" s="72" t="s">
        <v>28</v>
      </c>
      <c r="D64" s="72" t="s">
        <v>74</v>
      </c>
      <c r="E64" s="72" t="s">
        <v>103</v>
      </c>
      <c r="F64" s="72" t="s">
        <v>34</v>
      </c>
      <c r="G64" s="72" t="s">
        <v>103</v>
      </c>
      <c r="H64" s="72" t="s">
        <v>33</v>
      </c>
      <c r="I64" s="72" t="s">
        <v>34</v>
      </c>
      <c r="J64" s="74" t="s">
        <v>128</v>
      </c>
      <c r="K64" s="66"/>
      <c r="L64" s="46">
        <v>1862.8</v>
      </c>
      <c r="M64" s="45">
        <f>80240/1000</f>
        <v>80.24</v>
      </c>
      <c r="N64" s="46">
        <v>1862.8</v>
      </c>
      <c r="O64" s="46">
        <v>1862.8</v>
      </c>
    </row>
    <row r="65" spans="1:15" ht="102" customHeight="1">
      <c r="A65" s="34" t="s">
        <v>109</v>
      </c>
      <c r="B65" s="38" t="s">
        <v>60</v>
      </c>
      <c r="C65" s="38" t="s">
        <v>28</v>
      </c>
      <c r="D65" s="38" t="s">
        <v>74</v>
      </c>
      <c r="E65" s="38" t="s">
        <v>30</v>
      </c>
      <c r="F65" s="38" t="s">
        <v>34</v>
      </c>
      <c r="G65" s="38" t="s">
        <v>103</v>
      </c>
      <c r="H65" s="38" t="s">
        <v>33</v>
      </c>
      <c r="I65" s="38" t="s">
        <v>34</v>
      </c>
      <c r="J65" s="35" t="s">
        <v>129</v>
      </c>
      <c r="K65" s="4" t="s">
        <v>91</v>
      </c>
      <c r="L65" s="47">
        <v>1862.8</v>
      </c>
      <c r="M65" s="21">
        <f>80240/1000</f>
        <v>80.24</v>
      </c>
      <c r="N65" s="47">
        <v>1862.8</v>
      </c>
      <c r="O65" s="47">
        <v>1862.8</v>
      </c>
    </row>
    <row r="66" spans="1:15" ht="96.75" customHeight="1">
      <c r="A66" s="34" t="s">
        <v>109</v>
      </c>
      <c r="B66" s="38" t="s">
        <v>60</v>
      </c>
      <c r="C66" s="38" t="s">
        <v>28</v>
      </c>
      <c r="D66" s="38" t="s">
        <v>74</v>
      </c>
      <c r="E66" s="38" t="s">
        <v>30</v>
      </c>
      <c r="F66" s="38" t="s">
        <v>75</v>
      </c>
      <c r="G66" s="38" t="s">
        <v>55</v>
      </c>
      <c r="H66" s="38" t="s">
        <v>33</v>
      </c>
      <c r="I66" s="38" t="s">
        <v>34</v>
      </c>
      <c r="J66" s="35" t="s">
        <v>77</v>
      </c>
      <c r="K66" s="4" t="s">
        <v>91</v>
      </c>
      <c r="L66" s="47">
        <v>1862.8</v>
      </c>
      <c r="M66" s="21">
        <f>80240/1000</f>
        <v>80.24</v>
      </c>
      <c r="N66" s="47">
        <v>1862.8</v>
      </c>
      <c r="O66" s="47">
        <v>1862.8</v>
      </c>
    </row>
    <row r="67" spans="1:15" ht="99" customHeight="1">
      <c r="A67" s="34" t="s">
        <v>109</v>
      </c>
      <c r="B67" s="38" t="s">
        <v>60</v>
      </c>
      <c r="C67" s="38" t="s">
        <v>28</v>
      </c>
      <c r="D67" s="38" t="s">
        <v>74</v>
      </c>
      <c r="E67" s="38" t="s">
        <v>30</v>
      </c>
      <c r="F67" s="38" t="s">
        <v>75</v>
      </c>
      <c r="G67" s="38" t="s">
        <v>55</v>
      </c>
      <c r="H67" s="38" t="s">
        <v>33</v>
      </c>
      <c r="I67" s="38" t="s">
        <v>76</v>
      </c>
      <c r="J67" s="27" t="s">
        <v>77</v>
      </c>
      <c r="K67" s="4" t="s">
        <v>91</v>
      </c>
      <c r="L67" s="47">
        <v>1862.8</v>
      </c>
      <c r="M67" s="21">
        <f>80240/1000</f>
        <v>80.24</v>
      </c>
      <c r="N67" s="47">
        <v>1862.8</v>
      </c>
      <c r="O67" s="47">
        <v>1862.8</v>
      </c>
    </row>
    <row r="68" spans="1:15" s="63" customFormat="1" ht="72.75" customHeight="1">
      <c r="A68" s="34" t="s">
        <v>109</v>
      </c>
      <c r="B68" s="64"/>
      <c r="C68" s="64" t="s">
        <v>28</v>
      </c>
      <c r="D68" s="64" t="s">
        <v>78</v>
      </c>
      <c r="E68" s="64" t="s">
        <v>103</v>
      </c>
      <c r="F68" s="64" t="s">
        <v>34</v>
      </c>
      <c r="G68" s="64" t="s">
        <v>103</v>
      </c>
      <c r="H68" s="64" t="s">
        <v>33</v>
      </c>
      <c r="I68" s="64" t="s">
        <v>34</v>
      </c>
      <c r="J68" s="75" t="s">
        <v>131</v>
      </c>
      <c r="K68" s="66"/>
      <c r="L68" s="45">
        <f>L70+L71</f>
        <v>50</v>
      </c>
      <c r="M68" s="45">
        <f>M70+M71</f>
        <v>-9.45033</v>
      </c>
      <c r="N68" s="45">
        <f>N70+N71</f>
        <v>50</v>
      </c>
      <c r="O68" s="45">
        <f>O70+O71</f>
        <v>50</v>
      </c>
    </row>
    <row r="69" spans="1:15" ht="73.5" customHeight="1">
      <c r="A69" s="34" t="s">
        <v>109</v>
      </c>
      <c r="B69" s="36" t="s">
        <v>60</v>
      </c>
      <c r="C69" s="36" t="s">
        <v>28</v>
      </c>
      <c r="D69" s="36" t="s">
        <v>78</v>
      </c>
      <c r="E69" s="36" t="s">
        <v>32</v>
      </c>
      <c r="F69" s="36" t="s">
        <v>34</v>
      </c>
      <c r="G69" s="36" t="s">
        <v>103</v>
      </c>
      <c r="H69" s="36" t="s">
        <v>33</v>
      </c>
      <c r="I69" s="36" t="s">
        <v>34</v>
      </c>
      <c r="J69" s="11" t="s">
        <v>130</v>
      </c>
      <c r="K69" s="4"/>
      <c r="L69" s="21">
        <v>0</v>
      </c>
      <c r="M69" s="21">
        <f>-9450.33/1000</f>
        <v>-9.45033</v>
      </c>
      <c r="N69" s="21">
        <v>0</v>
      </c>
      <c r="O69" s="21">
        <v>0</v>
      </c>
    </row>
    <row r="70" spans="1:15" ht="63" customHeight="1">
      <c r="A70" s="34" t="s">
        <v>109</v>
      </c>
      <c r="B70" s="36" t="s">
        <v>60</v>
      </c>
      <c r="C70" s="36" t="s">
        <v>28</v>
      </c>
      <c r="D70" s="36" t="s">
        <v>78</v>
      </c>
      <c r="E70" s="36" t="s">
        <v>32</v>
      </c>
      <c r="F70" s="36" t="s">
        <v>62</v>
      </c>
      <c r="G70" s="36" t="s">
        <v>55</v>
      </c>
      <c r="H70" s="36" t="s">
        <v>33</v>
      </c>
      <c r="I70" s="36" t="s">
        <v>79</v>
      </c>
      <c r="J70" s="11" t="s">
        <v>132</v>
      </c>
      <c r="K70" s="4" t="s">
        <v>91</v>
      </c>
      <c r="L70" s="21">
        <v>0</v>
      </c>
      <c r="M70" s="21">
        <f>-9450.33/1000</f>
        <v>-9.45033</v>
      </c>
      <c r="N70" s="21">
        <v>0</v>
      </c>
      <c r="O70" s="21">
        <v>0</v>
      </c>
    </row>
    <row r="71" spans="1:15" ht="63" customHeight="1">
      <c r="A71" s="34" t="s">
        <v>109</v>
      </c>
      <c r="B71" s="36" t="s">
        <v>60</v>
      </c>
      <c r="C71" s="36" t="s">
        <v>28</v>
      </c>
      <c r="D71" s="36" t="s">
        <v>78</v>
      </c>
      <c r="E71" s="36" t="s">
        <v>53</v>
      </c>
      <c r="F71" s="36" t="s">
        <v>34</v>
      </c>
      <c r="G71" s="36" t="s">
        <v>103</v>
      </c>
      <c r="H71" s="36" t="s">
        <v>33</v>
      </c>
      <c r="I71" s="36" t="s">
        <v>34</v>
      </c>
      <c r="J71" s="11" t="s">
        <v>133</v>
      </c>
      <c r="K71" s="4" t="s">
        <v>91</v>
      </c>
      <c r="L71" s="21">
        <v>50</v>
      </c>
      <c r="M71" s="21">
        <v>0</v>
      </c>
      <c r="N71" s="21">
        <v>50</v>
      </c>
      <c r="O71" s="21">
        <v>50</v>
      </c>
    </row>
    <row r="72" spans="1:15" ht="63" customHeight="1">
      <c r="A72" s="34" t="s">
        <v>109</v>
      </c>
      <c r="B72" s="36" t="s">
        <v>60</v>
      </c>
      <c r="C72" s="36" t="s">
        <v>28</v>
      </c>
      <c r="D72" s="36" t="s">
        <v>78</v>
      </c>
      <c r="E72" s="36" t="s">
        <v>53</v>
      </c>
      <c r="F72" s="36" t="s">
        <v>62</v>
      </c>
      <c r="G72" s="36" t="s">
        <v>55</v>
      </c>
      <c r="H72" s="36" t="s">
        <v>33</v>
      </c>
      <c r="I72" s="36" t="s">
        <v>79</v>
      </c>
      <c r="J72" s="11" t="s">
        <v>134</v>
      </c>
      <c r="K72" s="4"/>
      <c r="L72" s="21"/>
      <c r="M72" s="21"/>
      <c r="N72" s="21"/>
      <c r="O72" s="21"/>
    </row>
    <row r="73" spans="1:15" s="63" customFormat="1" ht="126.75" customHeight="1">
      <c r="A73" s="34" t="s">
        <v>110</v>
      </c>
      <c r="B73" s="64" t="s">
        <v>60</v>
      </c>
      <c r="C73" s="64" t="s">
        <v>80</v>
      </c>
      <c r="D73" s="64" t="s">
        <v>103</v>
      </c>
      <c r="E73" s="64" t="s">
        <v>103</v>
      </c>
      <c r="F73" s="64" t="s">
        <v>34</v>
      </c>
      <c r="G73" s="64" t="s">
        <v>103</v>
      </c>
      <c r="H73" s="64" t="s">
        <v>33</v>
      </c>
      <c r="I73" s="64" t="s">
        <v>34</v>
      </c>
      <c r="J73" s="75" t="s">
        <v>135</v>
      </c>
      <c r="K73" s="66"/>
      <c r="L73" s="45">
        <f>L74+L77+L82+L84</f>
        <v>12947.300000000001</v>
      </c>
      <c r="M73" s="45">
        <f>M74+M77+M82+M84</f>
        <v>366.575</v>
      </c>
      <c r="N73" s="45">
        <f>N74+N77+N82+N84</f>
        <v>12947.300000000001</v>
      </c>
      <c r="O73" s="45">
        <f>O74+O77+O82+O84</f>
        <v>12947.300000000001</v>
      </c>
    </row>
    <row r="74" spans="1:15" ht="63" customHeight="1">
      <c r="A74" s="34" t="s">
        <v>110</v>
      </c>
      <c r="B74" s="36" t="s">
        <v>60</v>
      </c>
      <c r="C74" s="36" t="s">
        <v>80</v>
      </c>
      <c r="D74" s="36" t="s">
        <v>30</v>
      </c>
      <c r="E74" s="36" t="s">
        <v>103</v>
      </c>
      <c r="F74" s="36" t="s">
        <v>34</v>
      </c>
      <c r="G74" s="36" t="s">
        <v>103</v>
      </c>
      <c r="H74" s="36" t="s">
        <v>33</v>
      </c>
      <c r="I74" s="36" t="s">
        <v>34</v>
      </c>
      <c r="J74" s="11" t="s">
        <v>110</v>
      </c>
      <c r="K74" s="4" t="s">
        <v>91</v>
      </c>
      <c r="L74" s="21">
        <v>11473.7</v>
      </c>
      <c r="M74" s="21">
        <v>0</v>
      </c>
      <c r="N74" s="21">
        <v>11473.7</v>
      </c>
      <c r="O74" s="21">
        <v>11473.7</v>
      </c>
    </row>
    <row r="75" spans="1:15" ht="63" customHeight="1">
      <c r="A75" s="34" t="s">
        <v>110</v>
      </c>
      <c r="B75" s="36" t="s">
        <v>60</v>
      </c>
      <c r="C75" s="36" t="s">
        <v>80</v>
      </c>
      <c r="D75" s="36" t="s">
        <v>30</v>
      </c>
      <c r="E75" s="36" t="s">
        <v>136</v>
      </c>
      <c r="F75" s="36" t="s">
        <v>81</v>
      </c>
      <c r="G75" s="36" t="s">
        <v>103</v>
      </c>
      <c r="H75" s="36" t="s">
        <v>33</v>
      </c>
      <c r="I75" s="36" t="s">
        <v>34</v>
      </c>
      <c r="J75" s="11" t="s">
        <v>137</v>
      </c>
      <c r="K75" s="4" t="s">
        <v>91</v>
      </c>
      <c r="L75" s="21">
        <v>11473.7</v>
      </c>
      <c r="M75" s="21">
        <v>0</v>
      </c>
      <c r="N75" s="21">
        <v>11473.7</v>
      </c>
      <c r="O75" s="21">
        <v>11473.7</v>
      </c>
    </row>
    <row r="76" spans="1:15" ht="141.75">
      <c r="A76" s="34" t="s">
        <v>110</v>
      </c>
      <c r="B76" s="36" t="s">
        <v>60</v>
      </c>
      <c r="C76" s="36" t="s">
        <v>80</v>
      </c>
      <c r="D76" s="36" t="s">
        <v>30</v>
      </c>
      <c r="E76" s="36" t="s">
        <v>136</v>
      </c>
      <c r="F76" s="36" t="s">
        <v>81</v>
      </c>
      <c r="G76" s="36" t="s">
        <v>55</v>
      </c>
      <c r="H76" s="36" t="s">
        <v>33</v>
      </c>
      <c r="I76" s="36" t="s">
        <v>100</v>
      </c>
      <c r="J76" s="13" t="s">
        <v>95</v>
      </c>
      <c r="K76" s="4" t="s">
        <v>91</v>
      </c>
      <c r="L76" s="21">
        <v>11473.7</v>
      </c>
      <c r="M76" s="21">
        <v>0</v>
      </c>
      <c r="N76" s="21">
        <v>11473.7</v>
      </c>
      <c r="O76" s="21">
        <v>11473.7</v>
      </c>
    </row>
    <row r="77" spans="1:15" ht="67.5" customHeight="1">
      <c r="A77" s="34" t="s">
        <v>110</v>
      </c>
      <c r="B77" s="36" t="s">
        <v>60</v>
      </c>
      <c r="C77" s="36" t="s">
        <v>80</v>
      </c>
      <c r="D77" s="36" t="s">
        <v>30</v>
      </c>
      <c r="E77" s="36" t="s">
        <v>55</v>
      </c>
      <c r="F77" s="36" t="s">
        <v>34</v>
      </c>
      <c r="G77" s="36" t="s">
        <v>103</v>
      </c>
      <c r="H77" s="36" t="s">
        <v>33</v>
      </c>
      <c r="I77" s="36" t="s">
        <v>34</v>
      </c>
      <c r="J77" s="13" t="s">
        <v>138</v>
      </c>
      <c r="K77" s="4" t="s">
        <v>91</v>
      </c>
      <c r="L77" s="21">
        <v>1022.5</v>
      </c>
      <c r="M77" s="21">
        <v>255.7</v>
      </c>
      <c r="N77" s="21">
        <v>1022.5</v>
      </c>
      <c r="O77" s="21">
        <v>1022.5</v>
      </c>
    </row>
    <row r="78" spans="1:15" ht="45" customHeight="1">
      <c r="A78" s="34" t="s">
        <v>110</v>
      </c>
      <c r="B78" s="36" t="s">
        <v>60</v>
      </c>
      <c r="C78" s="36" t="s">
        <v>80</v>
      </c>
      <c r="D78" s="36" t="s">
        <v>30</v>
      </c>
      <c r="E78" s="36" t="s">
        <v>98</v>
      </c>
      <c r="F78" s="36" t="s">
        <v>99</v>
      </c>
      <c r="G78" s="36" t="s">
        <v>103</v>
      </c>
      <c r="H78" s="36" t="s">
        <v>33</v>
      </c>
      <c r="I78" s="36" t="s">
        <v>34</v>
      </c>
      <c r="J78" s="13" t="s">
        <v>139</v>
      </c>
      <c r="K78" s="4" t="s">
        <v>91</v>
      </c>
      <c r="L78" s="21">
        <v>1022.5</v>
      </c>
      <c r="M78" s="21">
        <v>255.7</v>
      </c>
      <c r="N78" s="21">
        <v>1022.5</v>
      </c>
      <c r="O78" s="21">
        <v>1022.5</v>
      </c>
    </row>
    <row r="79" spans="1:15" ht="141.75">
      <c r="A79" s="34" t="s">
        <v>110</v>
      </c>
      <c r="B79" s="36" t="s">
        <v>60</v>
      </c>
      <c r="C79" s="36" t="s">
        <v>80</v>
      </c>
      <c r="D79" s="36" t="s">
        <v>30</v>
      </c>
      <c r="E79" s="36" t="s">
        <v>98</v>
      </c>
      <c r="F79" s="36" t="s">
        <v>99</v>
      </c>
      <c r="G79" s="36" t="s">
        <v>55</v>
      </c>
      <c r="H79" s="36" t="s">
        <v>33</v>
      </c>
      <c r="I79" s="36" t="s">
        <v>100</v>
      </c>
      <c r="J79" s="13" t="s">
        <v>140</v>
      </c>
      <c r="K79" s="4" t="s">
        <v>91</v>
      </c>
      <c r="L79" s="21">
        <v>1022.5</v>
      </c>
      <c r="M79" s="21">
        <v>255.7</v>
      </c>
      <c r="N79" s="21">
        <v>1022.5</v>
      </c>
      <c r="O79" s="21">
        <v>1022.5</v>
      </c>
    </row>
    <row r="80" spans="1:15" ht="101.25" customHeight="1">
      <c r="A80" s="34" t="s">
        <v>110</v>
      </c>
      <c r="B80" s="36" t="s">
        <v>60</v>
      </c>
      <c r="C80" s="36" t="s">
        <v>80</v>
      </c>
      <c r="D80" s="36" t="s">
        <v>30</v>
      </c>
      <c r="E80" s="36" t="s">
        <v>85</v>
      </c>
      <c r="F80" s="36" t="s">
        <v>34</v>
      </c>
      <c r="G80" s="36" t="s">
        <v>34</v>
      </c>
      <c r="H80" s="36" t="s">
        <v>33</v>
      </c>
      <c r="I80" s="36" t="s">
        <v>34</v>
      </c>
      <c r="J80" s="13" t="s">
        <v>141</v>
      </c>
      <c r="K80" s="4" t="s">
        <v>91</v>
      </c>
      <c r="L80" s="21">
        <v>7.6</v>
      </c>
      <c r="M80" s="21">
        <v>0</v>
      </c>
      <c r="N80" s="21">
        <v>7.6</v>
      </c>
      <c r="O80" s="21">
        <v>7.6</v>
      </c>
    </row>
    <row r="81" spans="1:15" ht="81" customHeight="1">
      <c r="A81" s="34" t="s">
        <v>110</v>
      </c>
      <c r="B81" s="36" t="s">
        <v>60</v>
      </c>
      <c r="C81" s="36" t="s">
        <v>80</v>
      </c>
      <c r="D81" s="36" t="s">
        <v>30</v>
      </c>
      <c r="E81" s="36" t="s">
        <v>85</v>
      </c>
      <c r="F81" s="36" t="s">
        <v>86</v>
      </c>
      <c r="G81" s="36" t="s">
        <v>103</v>
      </c>
      <c r="H81" s="36" t="s">
        <v>33</v>
      </c>
      <c r="I81" s="36" t="s">
        <v>34</v>
      </c>
      <c r="J81" s="13" t="s">
        <v>142</v>
      </c>
      <c r="K81" s="4" t="s">
        <v>91</v>
      </c>
      <c r="L81" s="21">
        <v>7.6</v>
      </c>
      <c r="M81" s="21">
        <v>0</v>
      </c>
      <c r="N81" s="21">
        <v>7.6</v>
      </c>
      <c r="O81" s="21">
        <v>7.6</v>
      </c>
    </row>
    <row r="82" spans="1:15" ht="72" customHeight="1">
      <c r="A82" s="34" t="s">
        <v>110</v>
      </c>
      <c r="B82" s="36" t="s">
        <v>60</v>
      </c>
      <c r="C82" s="36" t="s">
        <v>80</v>
      </c>
      <c r="D82" s="36" t="s">
        <v>30</v>
      </c>
      <c r="E82" s="36" t="s">
        <v>85</v>
      </c>
      <c r="F82" s="36" t="s">
        <v>86</v>
      </c>
      <c r="G82" s="36" t="s">
        <v>55</v>
      </c>
      <c r="H82" s="36" t="s">
        <v>33</v>
      </c>
      <c r="I82" s="36" t="s">
        <v>100</v>
      </c>
      <c r="J82" s="76" t="s">
        <v>143</v>
      </c>
      <c r="K82" s="4" t="s">
        <v>91</v>
      </c>
      <c r="L82" s="21">
        <v>7.6</v>
      </c>
      <c r="M82" s="21">
        <v>0</v>
      </c>
      <c r="N82" s="21">
        <v>7.6</v>
      </c>
      <c r="O82" s="21">
        <v>7.6</v>
      </c>
    </row>
    <row r="83" spans="1:15" ht="68.25" customHeight="1">
      <c r="A83" s="34" t="s">
        <v>110</v>
      </c>
      <c r="B83" s="36" t="s">
        <v>60</v>
      </c>
      <c r="C83" s="36" t="s">
        <v>80</v>
      </c>
      <c r="D83" s="36" t="s">
        <v>30</v>
      </c>
      <c r="E83" s="36" t="s">
        <v>82</v>
      </c>
      <c r="F83" s="36" t="s">
        <v>83</v>
      </c>
      <c r="G83" s="36" t="s">
        <v>103</v>
      </c>
      <c r="H83" s="36" t="s">
        <v>33</v>
      </c>
      <c r="I83" s="36" t="s">
        <v>34</v>
      </c>
      <c r="J83" s="13" t="s">
        <v>144</v>
      </c>
      <c r="K83" s="4" t="s">
        <v>91</v>
      </c>
      <c r="L83" s="21">
        <v>443.5</v>
      </c>
      <c r="M83" s="21">
        <f>110875/1000</f>
        <v>110.875</v>
      </c>
      <c r="N83" s="21">
        <v>443.5</v>
      </c>
      <c r="O83" s="21">
        <v>443.5</v>
      </c>
    </row>
    <row r="84" spans="1:15" ht="120" customHeight="1">
      <c r="A84" s="34" t="s">
        <v>110</v>
      </c>
      <c r="B84" s="36" t="s">
        <v>60</v>
      </c>
      <c r="C84" s="36" t="s">
        <v>80</v>
      </c>
      <c r="D84" s="36" t="s">
        <v>30</v>
      </c>
      <c r="E84" s="36" t="s">
        <v>82</v>
      </c>
      <c r="F84" s="36" t="s">
        <v>83</v>
      </c>
      <c r="G84" s="36" t="s">
        <v>55</v>
      </c>
      <c r="H84" s="36" t="s">
        <v>33</v>
      </c>
      <c r="I84" s="36" t="s">
        <v>100</v>
      </c>
      <c r="J84" s="12" t="s">
        <v>84</v>
      </c>
      <c r="K84" s="4" t="s">
        <v>91</v>
      </c>
      <c r="L84" s="21">
        <v>443.5</v>
      </c>
      <c r="M84" s="21">
        <f>110875/1000</f>
        <v>110.875</v>
      </c>
      <c r="N84" s="21">
        <v>443.5</v>
      </c>
      <c r="O84" s="21">
        <v>443.5</v>
      </c>
    </row>
    <row r="85" ht="69.75" customHeight="1"/>
    <row r="88" spans="1:13" ht="18.75">
      <c r="A88" s="32" t="s">
        <v>23</v>
      </c>
      <c r="B88" s="32"/>
      <c r="C88" s="32"/>
      <c r="D88" s="32"/>
      <c r="E88" s="32"/>
      <c r="F88" s="32"/>
      <c r="G88" s="32"/>
      <c r="H88" s="32"/>
      <c r="I88" s="32"/>
      <c r="J88" s="25"/>
      <c r="K88" s="25"/>
      <c r="L88" s="55"/>
      <c r="M88" s="56" t="s">
        <v>24</v>
      </c>
    </row>
    <row r="91" spans="1:14" ht="18.75">
      <c r="A91" s="26" t="s">
        <v>101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56"/>
      <c r="M91" s="56" t="s">
        <v>22</v>
      </c>
      <c r="N91" s="26"/>
    </row>
  </sheetData>
  <sheetProtection/>
  <mergeCells count="20">
    <mergeCell ref="C10:G10"/>
    <mergeCell ref="A6:C6"/>
    <mergeCell ref="A9:A11"/>
    <mergeCell ref="N9:N11"/>
    <mergeCell ref="O9:O11"/>
    <mergeCell ref="F6:M6"/>
    <mergeCell ref="F7:M7"/>
    <mergeCell ref="J9:J11"/>
    <mergeCell ref="K9:K11"/>
    <mergeCell ref="L9:L11"/>
    <mergeCell ref="H10:I10"/>
    <mergeCell ref="A12:K12"/>
    <mergeCell ref="A88:I88"/>
    <mergeCell ref="M9:M11"/>
    <mergeCell ref="A1:O1"/>
    <mergeCell ref="A2:O2"/>
    <mergeCell ref="F5:M5"/>
    <mergeCell ref="A3:O3"/>
    <mergeCell ref="B9:I9"/>
    <mergeCell ref="B10:B11"/>
  </mergeCells>
  <printOptions/>
  <pageMargins left="0.7874015748031497" right="0.1968503937007874" top="1.1811023622047245" bottom="0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Гриценко Марина Николаевна</dc:creator>
  <cp:keywords/>
  <dc:description/>
  <cp:lastModifiedBy>1</cp:lastModifiedBy>
  <cp:lastPrinted>2019-03-15T12:26:56Z</cp:lastPrinted>
  <dcterms:created xsi:type="dcterms:W3CDTF">2016-10-17T08:20:53Z</dcterms:created>
  <dcterms:modified xsi:type="dcterms:W3CDTF">2019-04-16T12:43:34Z</dcterms:modified>
  <cp:category/>
  <cp:version/>
  <cp:contentType/>
  <cp:contentStatus/>
</cp:coreProperties>
</file>