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H9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<sst xmlns="http://schemas.openxmlformats.org/spreadsheetml/2006/main" count="403" uniqueCount="187">
  <si>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</si>
  <si>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</si>
  <si>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</si>
  <si>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</si>
  <si>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</si>
  <si>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</si>
  <si>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</si>
  <si>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</si>
  <si>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Обеспеченность населения учреждениями социально-культурной сферы:</t>
  </si>
  <si>
    <t>оценка</t>
  </si>
  <si>
    <t>прогноз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</si>
  <si>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</si>
  <si>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</si>
  <si>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Ед. изм.</t>
  </si>
  <si>
    <t>тыс.чел.</t>
  </si>
  <si>
    <t>Номинальная начисленная среднемесячная заработная плата</t>
  </si>
  <si>
    <t>руб.</t>
  </si>
  <si>
    <t>%</t>
  </si>
  <si>
    <t xml:space="preserve">Прибыль прибыльных предприятий </t>
  </si>
  <si>
    <t xml:space="preserve">Убыток предприятий </t>
  </si>
  <si>
    <t>Прибыль (убыток) – сальдо</t>
  </si>
  <si>
    <t>Производство основных видов промышленной продукции в натуральном выражении:</t>
  </si>
  <si>
    <t>тыс.тонн</t>
  </si>
  <si>
    <t>тыс.дал.</t>
  </si>
  <si>
    <t>Зерно (в весе  после доработки)</t>
  </si>
  <si>
    <t>Картофель - всего</t>
  </si>
  <si>
    <t xml:space="preserve">Овощи - всего </t>
  </si>
  <si>
    <t>Плоды и ягоды, всего</t>
  </si>
  <si>
    <t>Скот и птица (в живом весе)- всего</t>
  </si>
  <si>
    <t>Молоко- всего</t>
  </si>
  <si>
    <t>Яйца- всего</t>
  </si>
  <si>
    <t>голов</t>
  </si>
  <si>
    <t xml:space="preserve">Крупный рогатый скот </t>
  </si>
  <si>
    <t xml:space="preserve">из общего поголовья крупного рогатого скота — коровы </t>
  </si>
  <si>
    <t xml:space="preserve">Овцы и козы </t>
  </si>
  <si>
    <t>тыс.голов</t>
  </si>
  <si>
    <t xml:space="preserve">Птица </t>
  </si>
  <si>
    <t>Объем платных услуг населению</t>
  </si>
  <si>
    <t xml:space="preserve">Объем работ, выполненных собственными силами по виду деятельности строительство </t>
  </si>
  <si>
    <t>Численность детей в  дошкольных  образовательных учреждениях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</si>
  <si>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</si>
  <si>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</si>
  <si>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</si>
  <si>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</si>
  <si>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 xml:space="preserve">среднего профессионального образования </t>
  </si>
  <si>
    <t>тыс.кв.м общей площади</t>
  </si>
  <si>
    <t xml:space="preserve">из общего итога - построенные населением за свой счет и с помощью кредитов </t>
  </si>
  <si>
    <t>Средняя обеспеченность населения площадью жилых квартир (на конец года)</t>
  </si>
  <si>
    <t>больничными койками</t>
  </si>
  <si>
    <t>единиц</t>
  </si>
  <si>
    <t xml:space="preserve">количество больничных коек </t>
  </si>
  <si>
    <t>мест на 1000 детей дошкольного возраста</t>
  </si>
  <si>
    <t>дошкольными образовательными учреждениями</t>
  </si>
  <si>
    <t>мест</t>
  </si>
  <si>
    <t>количество мест в учреждениях дошкольного образования</t>
  </si>
  <si>
    <t>кв.м. на 1 тыс.населения</t>
  </si>
  <si>
    <t>удельный вес населения, занимающегося спортом</t>
  </si>
  <si>
    <t>км</t>
  </si>
  <si>
    <t xml:space="preserve">Протяженность освещенных улиц </t>
  </si>
  <si>
    <t>Протяженность канализационных сетей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</si>
  <si>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</si>
  <si>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</si>
  <si>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общественного питания</t>
  </si>
  <si>
    <t>Обеспеченность населения объектами розничной торговли</t>
  </si>
  <si>
    <t>Виноград</t>
  </si>
  <si>
    <t>Уровень регистрируемой безработицы к численности трудоспособного населения в трудоспособном возрасте</t>
  </si>
  <si>
    <t xml:space="preserve">в том числе сельхозорганизациях </t>
  </si>
  <si>
    <t>КФХ и инд.предприниматели</t>
  </si>
  <si>
    <t>в личных подсобных хозяйствах</t>
  </si>
  <si>
    <t xml:space="preserve">жилых домов предприятиями за счет всех источников финансирования </t>
  </si>
  <si>
    <t>кв.м. на 1 чел.</t>
  </si>
  <si>
    <t>коек на 10 тыс.жителей</t>
  </si>
  <si>
    <t>посещений в смену на 10 тыс. жителей</t>
  </si>
  <si>
    <t>амбулаторно-поликлиническими учреждениями</t>
  </si>
  <si>
    <t>чел. на 10 тыс.населения</t>
  </si>
  <si>
    <t>врачами (фактически)</t>
  </si>
  <si>
    <t xml:space="preserve">врачами (по штату) </t>
  </si>
  <si>
    <t xml:space="preserve">средним медицинским персоналом (фактически) </t>
  </si>
  <si>
    <t xml:space="preserve">средним медицинским персоналом (по штату) </t>
  </si>
  <si>
    <t>стационарными учреждениями социального обслуживания престарелых и инвалидов (взрослых и детей)</t>
  </si>
  <si>
    <t>мест на 10 тыс.жителей</t>
  </si>
  <si>
    <t>Численность занятых в экономике</t>
  </si>
  <si>
    <t>Численность экономически активного населения</t>
  </si>
  <si>
    <t>Среднедушевой денежный доход на одного жителя</t>
  </si>
  <si>
    <t>Среднегодовая численность постоянного населения – всего</t>
  </si>
  <si>
    <t>Количество организаций  зарегистрированных на территории муниципального образования, всего</t>
  </si>
  <si>
    <t>индивидуальных предпринимателей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</si>
  <si>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</si>
  <si>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</si>
  <si>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</si>
  <si>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млн.руб.</t>
  </si>
  <si>
    <t>количество организаций частной формы собственности (с учетом обособленных подразделений)</t>
  </si>
  <si>
    <t xml:space="preserve">в т.ч. по крупным и средним предприятиям </t>
  </si>
  <si>
    <t xml:space="preserve">Протяженность водопроводных сетей, всего: </t>
  </si>
  <si>
    <t>протяженность разводящих водопроводных сетей в поселениях</t>
  </si>
  <si>
    <t>протяженность магистральных сетей (расположенных между поселениями)</t>
  </si>
  <si>
    <t>млн.шт.</t>
  </si>
  <si>
    <t>в том числе с твердым покрытием</t>
  </si>
  <si>
    <t>Численность зарегистрированных безработных</t>
  </si>
  <si>
    <t>человек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</si>
  <si>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</si>
  <si>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</si>
  <si>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рублей</t>
  </si>
  <si>
    <t xml:space="preserve">в т.ч. по крупным и средним </t>
  </si>
  <si>
    <t>в т.ч. по крупным и средним</t>
  </si>
  <si>
    <t xml:space="preserve">в т.ч. по крупным и средним  </t>
  </si>
  <si>
    <t>Численность занятых в личных подсобных хозяйствах</t>
  </si>
  <si>
    <t>Численность личных подсобных хозяйств</t>
  </si>
  <si>
    <t>количество детей дошкольного возраста, находящихся в очереди в учреждения дошкольного образования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</si>
  <si>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</si>
  <si>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</si>
  <si>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</si>
  <si>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</si>
  <si>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</si>
  <si>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</si>
  <si>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посадочных мест на 1 тыс. населения</t>
  </si>
  <si>
    <t>Общая площадь виноградников у сельскохозяйственных предприятий</t>
  </si>
  <si>
    <t>га</t>
  </si>
  <si>
    <t>Бахчевые, всего</t>
  </si>
  <si>
    <t>обеспеченность спортивными сооружениями</t>
  </si>
  <si>
    <t>Из общего итога - протяженность отремонтированных водопроводных сетей</t>
  </si>
  <si>
    <t>Из общего итога - протяженность отремонтированных канализационных сетей</t>
  </si>
  <si>
    <t xml:space="preserve">Объем инвестиций в основной капитал за счет всех источников финансирования </t>
  </si>
  <si>
    <t>Показатели налогового потенциала по ЕСХН:</t>
  </si>
  <si>
    <t>Количество КФХ и индивид.предпринимателей - плательщиков ЕСХН</t>
  </si>
  <si>
    <t>Доходы КФХ и индивид.предпринимателей - плательщиков ЕСХН</t>
  </si>
  <si>
    <t>Показатель налогового потенциала по НДФЛ:</t>
  </si>
  <si>
    <t>Фонд оплаты труда для налогообложения граждан</t>
  </si>
  <si>
    <t>Количество организаций, КХ (имеющих статус юридического лица) - плательщиков ЕСХН</t>
  </si>
  <si>
    <t>Доходы организаций, КХ (имеющих статус юридического лица) - плательщиков ЕСХН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</si>
  <si>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</si>
  <si>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</si>
  <si>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детских дошкольных учреждений</t>
  </si>
  <si>
    <t xml:space="preserve"> мест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</si>
  <si>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t>
  </si>
  <si>
    <t xml:space="preserve"> Темрюкского района  III созыва</t>
  </si>
  <si>
    <t>Показатели потенциала по доходам от аренды земли:</t>
  </si>
  <si>
    <t>Колличество земельных участков, сдаваемых в аренду</t>
  </si>
  <si>
    <t>Показатели потенциала по доходам от аренды муниципального имущества:</t>
  </si>
  <si>
    <t>тыс. руб.</t>
  </si>
  <si>
    <t>Площадь земельных участков, сдаваемых в аренду.</t>
  </si>
  <si>
    <t>Кадастровая стоимость земельных участков, сдаваемых в аренду.</t>
  </si>
  <si>
    <t>м²</t>
  </si>
  <si>
    <t>Площадь имущества, сдаваемого в аренду</t>
  </si>
  <si>
    <t>2017 год</t>
  </si>
  <si>
    <t>Фонд оплаты труда (по данным Краснодарстата)</t>
  </si>
  <si>
    <t>в том числе сельхозорганизациях (темп роста указан в сопоставимых ценах, %)</t>
  </si>
  <si>
    <t>из них по крупным и средним (темп роста указан в сопоставимых ценах, %)</t>
  </si>
  <si>
    <t>КФХ и инд.предприниматели (темп роста указан в сопоставимых ценах, %)</t>
  </si>
  <si>
    <t>в личных подсобных хозяйствах (темп роста указан в сопоставимых ценах, %)</t>
  </si>
  <si>
    <r>
      <t xml:space="preserve">Подсолнечник </t>
    </r>
    <r>
      <rPr>
        <sz val="8"/>
        <rFont val="Times New Roman"/>
        <family val="1"/>
      </rPr>
      <t>(в весе после доработки)</t>
    </r>
  </si>
  <si>
    <r>
      <t xml:space="preserve">Оборот розничной торговли </t>
    </r>
    <r>
      <rPr>
        <sz val="8"/>
        <rFont val="Times New Roman"/>
        <family val="1"/>
      </rPr>
      <t>(темп роста указан в сопоставимых ценах, %)</t>
    </r>
  </si>
  <si>
    <t>в т.ч. по крупным и средним (темп роста указан в сопоставимых ценах, %)</t>
  </si>
  <si>
    <r>
      <t xml:space="preserve">Оборот общественного питания </t>
    </r>
    <r>
      <rPr>
        <sz val="8"/>
        <rFont val="Times New Roman"/>
        <family val="1"/>
      </rPr>
      <t>(темп роста указан в сопоставимых ценах, %)</t>
    </r>
  </si>
  <si>
    <t xml:space="preserve">в т.ч. по крупным и средним (темп роста указан в сопоставимых ценах, %)  </t>
  </si>
  <si>
    <t>2018 год</t>
  </si>
  <si>
    <t>2019 год</t>
  </si>
  <si>
    <r>
      <t xml:space="preserve">Объем продукции сельского хозяйства всех категорий хозяйств </t>
    </r>
    <r>
      <rPr>
        <sz val="8"/>
        <rFont val="Times New Roman"/>
        <family val="1"/>
      </rPr>
      <t>(темп роста указан в сопоставимых ценах, %)</t>
    </r>
  </si>
  <si>
    <t>2018г. в % к 2017г.</t>
  </si>
  <si>
    <t>2019г. в % к 2018г.</t>
  </si>
  <si>
    <t>2020г. в % к 2019г.</t>
  </si>
  <si>
    <t>2020 год</t>
  </si>
  <si>
    <t>Я.И. Хвостик</t>
  </si>
  <si>
    <t>Начальник финансового отдела Старотитаровского сельского поселения Темрюкского района</t>
  </si>
  <si>
    <t>Обрабатывающие производства (С)</t>
  </si>
  <si>
    <t>Водоснабжения, водоотведение, сбор и утилизация отходов (Е)</t>
  </si>
  <si>
    <t>1. Водоснабжение, водоотведение</t>
  </si>
  <si>
    <t>2. Сбор и утилизация отходов</t>
  </si>
  <si>
    <t xml:space="preserve">Малое и среднее предпринимательство </t>
  </si>
  <si>
    <t>Количество субъектов среднего предпринимательства</t>
  </si>
  <si>
    <t>Количество индивидуальных предпринимателей</t>
  </si>
  <si>
    <t>Промышленная деятельность (раздел С+Е)</t>
  </si>
  <si>
    <t>1. Хлеб и хлебобулочные изделия</t>
  </si>
  <si>
    <t>2. Коньяк</t>
  </si>
  <si>
    <t>3. Вина игристые и газированные из свежего винограда</t>
  </si>
  <si>
    <t>4. Вина из свежего винограда, кроме вин игристых и газированных</t>
  </si>
  <si>
    <t>5. Напитки винные, изготавливаемые без добавления этилового спирта</t>
  </si>
  <si>
    <t>6. Напитки винные, изготавливаемые с добавлением этилового спирта</t>
  </si>
  <si>
    <t>Улов рыбы в прудовых и других рыбоводных хозяйствах</t>
  </si>
  <si>
    <t>Свиньи</t>
  </si>
  <si>
    <t>Совета Старотитаровского сельского поселения</t>
  </si>
  <si>
    <t>2021 год</t>
  </si>
  <si>
    <t>2021г. в % к 2020г.</t>
  </si>
  <si>
    <t xml:space="preserve"> Индикативный план социально-экономического развития Старотитаровского сельского поселения Темрюкского района  на 2019 год                                                                                                                                                                                               </t>
  </si>
  <si>
    <t xml:space="preserve">к решению LXVI  сессии </t>
  </si>
  <si>
    <t>от 29.11.2018  № 416</t>
  </si>
  <si>
    <t xml:space="preserve">                  Приложение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</si>
</sst>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#,##0.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72" fontId="18" fillId="5" borderId="13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20" fillId="25" borderId="15" xfId="0" applyFont="1" applyFill="1" applyBorder="1" applyAlignment="1">
      <alignment horizontal="left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2" fontId="18" fillId="25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left" vertical="center" wrapText="1"/>
    </xf>
    <xf numFmtId="0" fontId="20" fillId="25" borderId="16" xfId="0" applyFont="1" applyFill="1" applyBorder="1" applyAlignment="1">
      <alignment horizontal="left" vertical="center" wrapText="1"/>
    </xf>
    <xf numFmtId="0" fontId="20" fillId="25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172" fontId="18" fillId="5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2" fontId="20" fillId="5" borderId="13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22" fillId="0" borderId="0" xfId="0" applyFont="1" applyAlignment="1">
      <alignment/>
    </xf>
    <xf numFmtId="1" fontId="18" fillId="5" borderId="13" xfId="0" applyNumberFormat="1" applyFont="1" applyFill="1" applyBorder="1" applyAlignment="1">
      <alignment horizontal="center" vertical="center" wrapText="1"/>
    </xf>
    <xf numFmtId="1" fontId="18" fillId="5" borderId="18" xfId="0" applyNumberFormat="1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/>
    </xf>
    <xf numFmtId="172" fontId="20" fillId="5" borderId="13" xfId="0" applyNumberFormat="1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/>
    </xf>
    <xf numFmtId="0" fontId="18" fillId="7" borderId="17" xfId="0" applyFont="1" applyFill="1" applyBorder="1" applyAlignment="1">
      <alignment horizontal="center"/>
    </xf>
    <xf numFmtId="172" fontId="20" fillId="7" borderId="17" xfId="0" applyNumberFormat="1" applyFont="1" applyFill="1" applyBorder="1" applyAlignment="1">
      <alignment horizontal="center" vertical="center" wrapText="1"/>
    </xf>
    <xf numFmtId="172" fontId="18" fillId="7" borderId="17" xfId="0" applyNumberFormat="1" applyFont="1" applyFill="1" applyBorder="1" applyAlignment="1">
      <alignment horizontal="center" vertical="center"/>
    </xf>
    <xf numFmtId="172" fontId="18" fillId="7" borderId="17" xfId="0" applyNumberFormat="1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7" borderId="13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14" borderId="1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20" fillId="14" borderId="15" xfId="0" applyFont="1" applyFill="1" applyBorder="1" applyAlignment="1">
      <alignment horizontal="left" vertical="center" wrapText="1"/>
    </xf>
    <xf numFmtId="172" fontId="18" fillId="0" borderId="13" xfId="0" applyNumberFormat="1" applyFont="1" applyFill="1" applyBorder="1" applyAlignment="1">
      <alignment horizontal="center" vertical="center"/>
    </xf>
    <xf numFmtId="172" fontId="18" fillId="25" borderId="13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 vertical="center" wrapText="1"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4" fontId="18" fillId="25" borderId="13" xfId="0" applyNumberFormat="1" applyFont="1" applyFill="1" applyBorder="1" applyAlignment="1">
      <alignment horizontal="center" vertical="center"/>
    </xf>
    <xf numFmtId="174" fontId="18" fillId="0" borderId="13" xfId="0" applyNumberFormat="1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left" vertical="center" wrapText="1"/>
    </xf>
    <xf numFmtId="172" fontId="18" fillId="25" borderId="18" xfId="0" applyNumberFormat="1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left" vertical="center" wrapText="1"/>
    </xf>
    <xf numFmtId="0" fontId="18" fillId="7" borderId="15" xfId="0" applyFont="1" applyFill="1" applyBorder="1" applyAlignment="1">
      <alignment horizontal="left" vertical="center" wrapText="1"/>
    </xf>
    <xf numFmtId="0" fontId="21" fillId="7" borderId="15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14" borderId="15" xfId="0" applyNumberFormat="1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5" borderId="13" xfId="0" applyNumberFormat="1" applyFont="1" applyFill="1" applyBorder="1" applyAlignment="1">
      <alignment horizontal="center" vertical="center"/>
    </xf>
    <xf numFmtId="2" fontId="18" fillId="5" borderId="18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/>
    </xf>
    <xf numFmtId="2" fontId="20" fillId="14" borderId="15" xfId="0" applyNumberFormat="1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/>
    </xf>
    <xf numFmtId="2" fontId="18" fillId="25" borderId="14" xfId="0" applyNumberFormat="1" applyFont="1" applyFill="1" applyBorder="1" applyAlignment="1">
      <alignment horizontal="center" vertical="center"/>
    </xf>
    <xf numFmtId="2" fontId="18" fillId="25" borderId="20" xfId="0" applyNumberFormat="1" applyFont="1" applyFill="1" applyBorder="1" applyAlignment="1">
      <alignment horizontal="center" vertical="center"/>
    </xf>
    <xf numFmtId="172" fontId="18" fillId="0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7" borderId="0" xfId="0" applyFont="1" applyFill="1" applyAlignment="1">
      <alignment/>
    </xf>
    <xf numFmtId="0" fontId="18" fillId="0" borderId="13" xfId="0" applyNumberFormat="1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 wrapText="1"/>
    </xf>
    <xf numFmtId="172" fontId="18" fillId="7" borderId="13" xfId="0" applyNumberFormat="1" applyFont="1" applyFill="1" applyBorder="1" applyAlignment="1">
      <alignment horizontal="center" vertical="center"/>
    </xf>
    <xf numFmtId="172" fontId="18" fillId="5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7" borderId="17" xfId="0" applyNumberFormat="1" applyFont="1" applyFill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5" borderId="17" xfId="0" applyNumberFormat="1" applyFont="1" applyFill="1" applyBorder="1" applyAlignment="1">
      <alignment horizontal="center" vertical="center"/>
    </xf>
    <xf numFmtId="2" fontId="18" fillId="7" borderId="17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2" fontId="18" fillId="25" borderId="17" xfId="0" applyNumberFormat="1" applyFont="1" applyFill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7" borderId="16" xfId="0" applyNumberFormat="1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7" borderId="16" xfId="0" applyNumberFormat="1" applyFont="1" applyFill="1" applyBorder="1" applyAlignment="1">
      <alignment horizontal="center" vertical="center"/>
    </xf>
    <xf numFmtId="172" fontId="18" fillId="5" borderId="2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24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7" borderId="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5" borderId="17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7"/>
  <sheetViews>
    <sheetView tabSelected="1" zoomScaleSheetLayoutView="100" zoomScalePageLayoutView="0" workbookViewId="0" topLeftCell="A1">
      <selection activeCell="E4" sqref="E4:K4"/>
    </sheetView>
  </sheetViews>
  <sheetFormatPr defaultColWidth="16.625" defaultRowHeight="12.75"/>
  <cols>
    <col min="1" max="1" width="22.125" style="4" customWidth="1"/>
    <col min="2" max="2" width="6.625" style="4" customWidth="1"/>
    <col min="3" max="3" width="7.625" style="4" customWidth="1"/>
    <col min="4" max="4" width="8.375" style="4" customWidth="1"/>
    <col min="5" max="5" width="9.00390625" style="4" customWidth="1"/>
    <col min="6" max="6" width="8.375" style="29" customWidth="1"/>
    <col min="7" max="7" width="9.125" style="4" customWidth="1"/>
    <col min="8" max="8" width="8.25390625" style="29" bestFit="1" customWidth="1"/>
    <col min="9" max="9" width="7.125" style="29" customWidth="1"/>
    <col min="10" max="10" width="8.125" style="38" customWidth="1"/>
    <col min="11" max="11" width="9.375" style="31" customWidth="1"/>
    <col min="12" max="16384" width="16.625" style="4" customWidth="1"/>
  </cols>
  <sheetData>
    <row r="1" spans="1:11" ht="18.75">
      <c r="A1" s="1"/>
      <c r="B1" s="2"/>
      <c r="D1" s="99"/>
      <c r="E1" s="108" t="s">
        <v>186</v>
      </c>
      <c r="F1" s="108"/>
      <c r="G1" s="108"/>
      <c r="H1" s="108"/>
      <c r="I1" s="108"/>
      <c r="J1" s="108"/>
      <c r="K1" s="108"/>
    </row>
    <row r="2" spans="1:11" ht="18.75">
      <c r="A2" s="1"/>
      <c r="B2" s="2"/>
      <c r="D2" s="99"/>
      <c r="E2" s="99"/>
      <c r="F2" s="100"/>
      <c r="G2" s="108" t="s">
        <v>184</v>
      </c>
      <c r="H2" s="108"/>
      <c r="I2" s="108"/>
      <c r="J2" s="108"/>
      <c r="K2" s="108"/>
    </row>
    <row r="3" spans="1:11" ht="18.75">
      <c r="A3" s="1"/>
      <c r="B3" s="2"/>
      <c r="D3" s="108" t="s">
        <v>180</v>
      </c>
      <c r="E3" s="108"/>
      <c r="F3" s="108"/>
      <c r="G3" s="108"/>
      <c r="H3" s="108"/>
      <c r="I3" s="108"/>
      <c r="J3" s="108"/>
      <c r="K3" s="108"/>
    </row>
    <row r="4" spans="1:11" ht="18.75">
      <c r="A4" s="1"/>
      <c r="B4" s="2"/>
      <c r="D4" s="99"/>
      <c r="E4" s="108" t="s">
        <v>135</v>
      </c>
      <c r="F4" s="108"/>
      <c r="G4" s="108"/>
      <c r="H4" s="108"/>
      <c r="I4" s="108"/>
      <c r="J4" s="108"/>
      <c r="K4" s="108"/>
    </row>
    <row r="5" spans="1:11" ht="18.75">
      <c r="A5" s="1"/>
      <c r="B5" s="2"/>
      <c r="D5" s="108" t="s">
        <v>185</v>
      </c>
      <c r="E5" s="108"/>
      <c r="F5" s="108"/>
      <c r="G5" s="108"/>
      <c r="H5" s="108"/>
      <c r="I5" s="108"/>
      <c r="J5" s="108"/>
      <c r="K5" s="108"/>
    </row>
    <row r="6" spans="1:11" ht="26.25" customHeight="1">
      <c r="A6" s="1"/>
      <c r="B6" s="2"/>
      <c r="C6" s="3"/>
      <c r="D6" s="102"/>
      <c r="E6" s="103"/>
      <c r="F6" s="98"/>
      <c r="G6" s="103"/>
      <c r="H6" s="98"/>
      <c r="I6" s="98"/>
      <c r="J6" s="104"/>
      <c r="K6" s="101"/>
    </row>
    <row r="7" spans="1:11" ht="0.75" customHeight="1">
      <c r="A7" s="113"/>
      <c r="B7" s="113"/>
      <c r="C7" s="113"/>
      <c r="D7" s="113"/>
      <c r="E7" s="113"/>
      <c r="F7" s="113"/>
      <c r="G7" s="113"/>
      <c r="J7" s="43"/>
      <c r="K7" s="44"/>
    </row>
    <row r="8" spans="1:11" ht="60.75" customHeight="1">
      <c r="A8" s="107" t="s">
        <v>183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24" customHeight="1" thickBot="1">
      <c r="A9" s="6"/>
      <c r="B9" s="5"/>
      <c r="C9" s="7"/>
      <c r="D9" s="7"/>
      <c r="E9" s="7"/>
      <c r="G9" s="7"/>
      <c r="J9" s="43"/>
      <c r="K9" s="44"/>
    </row>
    <row r="10" spans="1:11" ht="20.25" customHeight="1" thickBot="1">
      <c r="A10" s="114" t="s">
        <v>0</v>
      </c>
      <c r="B10" s="105" t="s">
        <v>13</v>
      </c>
      <c r="C10" s="9" t="s">
        <v>144</v>
      </c>
      <c r="D10" s="10" t="s">
        <v>155</v>
      </c>
      <c r="E10" s="116" t="s">
        <v>158</v>
      </c>
      <c r="F10" s="31" t="s">
        <v>156</v>
      </c>
      <c r="G10" s="111" t="s">
        <v>159</v>
      </c>
      <c r="H10" s="31" t="s">
        <v>161</v>
      </c>
      <c r="I10" s="111" t="s">
        <v>160</v>
      </c>
      <c r="J10" s="38" t="s">
        <v>181</v>
      </c>
      <c r="K10" s="110" t="s">
        <v>182</v>
      </c>
    </row>
    <row r="11" spans="1:11" ht="20.25" customHeight="1" thickBot="1">
      <c r="A11" s="115"/>
      <c r="B11" s="106"/>
      <c r="C11" s="8" t="s">
        <v>1</v>
      </c>
      <c r="D11" s="8" t="s">
        <v>9</v>
      </c>
      <c r="E11" s="117"/>
      <c r="F11" s="32" t="s">
        <v>10</v>
      </c>
      <c r="G11" s="112"/>
      <c r="H11" s="31" t="s">
        <v>10</v>
      </c>
      <c r="I11" s="112"/>
      <c r="J11" s="39" t="s">
        <v>10</v>
      </c>
      <c r="K11" s="110"/>
    </row>
    <row r="12" spans="1:11" ht="15.75" customHeight="1">
      <c r="A12" s="11">
        <v>1</v>
      </c>
      <c r="B12" s="12">
        <v>2</v>
      </c>
      <c r="C12" s="11">
        <v>4</v>
      </c>
      <c r="D12" s="11">
        <v>6</v>
      </c>
      <c r="E12" s="34">
        <v>5</v>
      </c>
      <c r="F12" s="32">
        <v>8</v>
      </c>
      <c r="G12" s="35">
        <v>7</v>
      </c>
      <c r="H12" s="32">
        <v>10</v>
      </c>
      <c r="I12" s="36">
        <v>9</v>
      </c>
      <c r="J12" s="45"/>
      <c r="K12" s="46"/>
    </row>
    <row r="13" spans="1:11" ht="33.75">
      <c r="A13" s="57" t="s">
        <v>84</v>
      </c>
      <c r="B13" s="13" t="s">
        <v>14</v>
      </c>
      <c r="C13" s="51">
        <v>13</v>
      </c>
      <c r="D13" s="51">
        <v>13.1</v>
      </c>
      <c r="E13" s="15">
        <f>D13/C13*100</f>
        <v>100.76923076923077</v>
      </c>
      <c r="F13" s="21">
        <v>13.1</v>
      </c>
      <c r="G13" s="28">
        <f>F13/D13*100</f>
        <v>100</v>
      </c>
      <c r="H13" s="21">
        <v>13.1</v>
      </c>
      <c r="I13" s="82">
        <f aca="true" t="shared" si="0" ref="I13:I32">H13/F13*100</f>
        <v>100</v>
      </c>
      <c r="J13" s="21">
        <v>13.1</v>
      </c>
      <c r="K13" s="82">
        <f aca="true" t="shared" si="1" ref="K13:K32">J13/H13*100</f>
        <v>100</v>
      </c>
    </row>
    <row r="14" spans="1:11" ht="29.25" customHeight="1">
      <c r="A14" s="57" t="s">
        <v>83</v>
      </c>
      <c r="B14" s="13" t="s">
        <v>16</v>
      </c>
      <c r="C14" s="51">
        <v>19665.7</v>
      </c>
      <c r="D14" s="51">
        <v>20740</v>
      </c>
      <c r="E14" s="15">
        <f aca="true" t="shared" si="2" ref="E14:E52">D14/C14*100</f>
        <v>105.46281088392479</v>
      </c>
      <c r="F14" s="21">
        <v>22015.3</v>
      </c>
      <c r="G14" s="28">
        <f aca="true" t="shared" si="3" ref="G14:G52">F14/D14*100</f>
        <v>106.14898746383798</v>
      </c>
      <c r="H14" s="21">
        <v>23116.1</v>
      </c>
      <c r="I14" s="82">
        <f t="shared" si="0"/>
        <v>105.00015898034549</v>
      </c>
      <c r="J14" s="21">
        <f>H14*105%</f>
        <v>24271.905</v>
      </c>
      <c r="K14" s="82">
        <f t="shared" si="1"/>
        <v>105</v>
      </c>
    </row>
    <row r="15" spans="1:11" ht="31.5" customHeight="1">
      <c r="A15" s="57" t="s">
        <v>82</v>
      </c>
      <c r="B15" s="13" t="s">
        <v>14</v>
      </c>
      <c r="C15" s="21">
        <v>8.1</v>
      </c>
      <c r="D15" s="51">
        <v>8.2</v>
      </c>
      <c r="E15" s="15">
        <f t="shared" si="2"/>
        <v>101.23456790123457</v>
      </c>
      <c r="F15" s="21">
        <v>8.3</v>
      </c>
      <c r="G15" s="28">
        <f t="shared" si="3"/>
        <v>101.21951219512198</v>
      </c>
      <c r="H15" s="21">
        <v>8.3</v>
      </c>
      <c r="I15" s="82">
        <f t="shared" si="0"/>
        <v>100</v>
      </c>
      <c r="J15" s="21">
        <v>8.3</v>
      </c>
      <c r="K15" s="82">
        <f t="shared" si="1"/>
        <v>100</v>
      </c>
    </row>
    <row r="16" spans="1:11" ht="22.5">
      <c r="A16" s="57" t="s">
        <v>81</v>
      </c>
      <c r="B16" s="14" t="s">
        <v>14</v>
      </c>
      <c r="C16" s="22">
        <v>8.2</v>
      </c>
      <c r="D16" s="50">
        <v>8.3</v>
      </c>
      <c r="E16" s="15">
        <f t="shared" si="2"/>
        <v>101.21951219512198</v>
      </c>
      <c r="F16" s="83">
        <f>F15</f>
        <v>8.3</v>
      </c>
      <c r="G16" s="28">
        <f t="shared" si="3"/>
        <v>100</v>
      </c>
      <c r="H16" s="83">
        <f>H15</f>
        <v>8.3</v>
      </c>
      <c r="I16" s="82">
        <f t="shared" si="0"/>
        <v>100</v>
      </c>
      <c r="J16" s="41">
        <f>J15</f>
        <v>8.3</v>
      </c>
      <c r="K16" s="82">
        <f t="shared" si="1"/>
        <v>100</v>
      </c>
    </row>
    <row r="17" spans="1:11" s="77" customFormat="1" ht="33.75">
      <c r="A17" s="47" t="s">
        <v>15</v>
      </c>
      <c r="B17" s="13" t="s">
        <v>16</v>
      </c>
      <c r="C17" s="51">
        <v>33095</v>
      </c>
      <c r="D17" s="51">
        <v>34890.8</v>
      </c>
      <c r="E17" s="15">
        <f t="shared" si="2"/>
        <v>105.42619731077203</v>
      </c>
      <c r="F17" s="21">
        <v>36977.4</v>
      </c>
      <c r="G17" s="28">
        <f t="shared" si="3"/>
        <v>105.98037304962912</v>
      </c>
      <c r="H17" s="21">
        <v>39284.2</v>
      </c>
      <c r="I17" s="82">
        <f t="shared" si="0"/>
        <v>106.23840507985958</v>
      </c>
      <c r="J17" s="21">
        <v>41591</v>
      </c>
      <c r="K17" s="82">
        <f t="shared" si="1"/>
        <v>105.87208088748147</v>
      </c>
    </row>
    <row r="18" spans="1:11" s="77" customFormat="1" ht="22.5">
      <c r="A18" s="47" t="s">
        <v>92</v>
      </c>
      <c r="B18" s="14" t="s">
        <v>16</v>
      </c>
      <c r="C18" s="50">
        <v>35582.6</v>
      </c>
      <c r="D18" s="50">
        <v>37544.7</v>
      </c>
      <c r="E18" s="15">
        <f t="shared" si="2"/>
        <v>105.5142120024956</v>
      </c>
      <c r="F18" s="83">
        <v>39796.7</v>
      </c>
      <c r="G18" s="28">
        <f t="shared" si="3"/>
        <v>105.998183498603</v>
      </c>
      <c r="H18" s="83">
        <v>42247.9</v>
      </c>
      <c r="I18" s="82">
        <f t="shared" si="0"/>
        <v>106.15930466596477</v>
      </c>
      <c r="J18" s="41">
        <v>44699.1</v>
      </c>
      <c r="K18" s="82">
        <f t="shared" si="1"/>
        <v>105.80194518544117</v>
      </c>
    </row>
    <row r="19" spans="1:11" ht="22.5">
      <c r="A19" s="57" t="s">
        <v>107</v>
      </c>
      <c r="B19" s="14" t="s">
        <v>49</v>
      </c>
      <c r="C19" s="50">
        <v>4954</v>
      </c>
      <c r="D19" s="50">
        <v>4954</v>
      </c>
      <c r="E19" s="15">
        <f t="shared" si="2"/>
        <v>100</v>
      </c>
      <c r="F19" s="83">
        <v>4957</v>
      </c>
      <c r="G19" s="28">
        <f t="shared" si="3"/>
        <v>100.0605571255551</v>
      </c>
      <c r="H19" s="83">
        <v>4959</v>
      </c>
      <c r="I19" s="82">
        <f t="shared" si="0"/>
        <v>100.04034698406295</v>
      </c>
      <c r="J19" s="41">
        <v>4960</v>
      </c>
      <c r="K19" s="82">
        <f t="shared" si="1"/>
        <v>100.02016535591854</v>
      </c>
    </row>
    <row r="20" spans="1:11" ht="22.5">
      <c r="A20" s="57" t="s">
        <v>106</v>
      </c>
      <c r="B20" s="14" t="s">
        <v>14</v>
      </c>
      <c r="C20" s="22">
        <v>10.9</v>
      </c>
      <c r="D20" s="50">
        <v>10.9</v>
      </c>
      <c r="E20" s="15">
        <f t="shared" si="2"/>
        <v>100</v>
      </c>
      <c r="F20" s="84">
        <v>10.91</v>
      </c>
      <c r="G20" s="28">
        <f t="shared" si="3"/>
        <v>100.09174311926606</v>
      </c>
      <c r="H20" s="84">
        <v>10.92</v>
      </c>
      <c r="I20" s="82">
        <f t="shared" si="0"/>
        <v>100.0916590284143</v>
      </c>
      <c r="J20" s="85">
        <v>10.93</v>
      </c>
      <c r="K20" s="82">
        <f t="shared" si="1"/>
        <v>100.0915750915751</v>
      </c>
    </row>
    <row r="21" spans="1:11" s="77" customFormat="1" ht="45">
      <c r="A21" s="59" t="s">
        <v>65</v>
      </c>
      <c r="B21" s="13" t="s">
        <v>17</v>
      </c>
      <c r="C21" s="51">
        <v>0.29</v>
      </c>
      <c r="D21" s="51">
        <v>0.29</v>
      </c>
      <c r="E21" s="15">
        <f t="shared" si="2"/>
        <v>100</v>
      </c>
      <c r="F21" s="21">
        <f>F22/100</f>
        <v>0.26</v>
      </c>
      <c r="G21" s="28">
        <f t="shared" si="3"/>
        <v>89.65517241379311</v>
      </c>
      <c r="H21" s="21">
        <f>H22/100</f>
        <v>0.25</v>
      </c>
      <c r="I21" s="82">
        <f t="shared" si="0"/>
        <v>96.15384615384615</v>
      </c>
      <c r="J21" s="21">
        <v>0.23</v>
      </c>
      <c r="K21" s="82">
        <f t="shared" si="1"/>
        <v>92</v>
      </c>
    </row>
    <row r="22" spans="1:11" s="78" customFormat="1" ht="22.5">
      <c r="A22" s="59" t="s">
        <v>98</v>
      </c>
      <c r="B22" s="80" t="s">
        <v>99</v>
      </c>
      <c r="C22" s="41">
        <v>29</v>
      </c>
      <c r="D22" s="81">
        <v>29</v>
      </c>
      <c r="E22" s="15">
        <f t="shared" si="2"/>
        <v>100</v>
      </c>
      <c r="F22" s="41">
        <v>26</v>
      </c>
      <c r="G22" s="28">
        <f t="shared" si="3"/>
        <v>89.65517241379311</v>
      </c>
      <c r="H22" s="41">
        <v>25</v>
      </c>
      <c r="I22" s="82">
        <f t="shared" si="0"/>
        <v>96.15384615384616</v>
      </c>
      <c r="J22" s="41">
        <v>23</v>
      </c>
      <c r="K22" s="82">
        <f t="shared" si="1"/>
        <v>92</v>
      </c>
    </row>
    <row r="23" spans="1:11" ht="22.5">
      <c r="A23" s="49" t="s">
        <v>18</v>
      </c>
      <c r="B23" s="13" t="s">
        <v>90</v>
      </c>
      <c r="C23" s="21">
        <v>828.5</v>
      </c>
      <c r="D23" s="51">
        <v>410.6</v>
      </c>
      <c r="E23" s="15">
        <f t="shared" si="2"/>
        <v>49.5594447797224</v>
      </c>
      <c r="F23" s="21">
        <v>411.3</v>
      </c>
      <c r="G23" s="28">
        <f t="shared" si="3"/>
        <v>100.1704822211398</v>
      </c>
      <c r="H23" s="21">
        <v>414.7</v>
      </c>
      <c r="I23" s="82">
        <f t="shared" si="0"/>
        <v>100.82664721614394</v>
      </c>
      <c r="J23" s="21">
        <v>423.2</v>
      </c>
      <c r="K23" s="82">
        <f t="shared" si="1"/>
        <v>102.04967446346758</v>
      </c>
    </row>
    <row r="24" spans="1:11" ht="22.5">
      <c r="A24" s="47" t="s">
        <v>103</v>
      </c>
      <c r="B24" s="14" t="s">
        <v>90</v>
      </c>
      <c r="C24" s="22">
        <f>C23</f>
        <v>828.5</v>
      </c>
      <c r="D24" s="50">
        <f>D23</f>
        <v>410.6</v>
      </c>
      <c r="E24" s="15">
        <f t="shared" si="2"/>
        <v>49.5594447797224</v>
      </c>
      <c r="F24" s="83">
        <f>F23</f>
        <v>411.3</v>
      </c>
      <c r="G24" s="28">
        <f t="shared" si="3"/>
        <v>100.1704822211398</v>
      </c>
      <c r="H24" s="83">
        <v>414.7</v>
      </c>
      <c r="I24" s="82">
        <f t="shared" si="0"/>
        <v>100.82664721614394</v>
      </c>
      <c r="J24" s="41">
        <f>J23</f>
        <v>423.2</v>
      </c>
      <c r="K24" s="82">
        <f t="shared" si="1"/>
        <v>102.04967446346758</v>
      </c>
    </row>
    <row r="25" spans="1:11" ht="22.5">
      <c r="A25" s="49" t="s">
        <v>19</v>
      </c>
      <c r="B25" s="13" t="s">
        <v>90</v>
      </c>
      <c r="C25" s="21">
        <f>C26</f>
        <v>54.3</v>
      </c>
      <c r="D25" s="51">
        <f>D26</f>
        <v>5.5</v>
      </c>
      <c r="E25" s="15">
        <f t="shared" si="2"/>
        <v>10.128913443830571</v>
      </c>
      <c r="F25" s="21">
        <f>F26</f>
        <v>5.3</v>
      </c>
      <c r="G25" s="28">
        <f t="shared" si="3"/>
        <v>96.36363636363636</v>
      </c>
      <c r="H25" s="21">
        <f>H26</f>
        <v>4.5</v>
      </c>
      <c r="I25" s="82">
        <f t="shared" si="0"/>
        <v>84.90566037735849</v>
      </c>
      <c r="J25" s="21">
        <f>J26</f>
        <v>3</v>
      </c>
      <c r="K25" s="82">
        <f t="shared" si="1"/>
        <v>66.66666666666666</v>
      </c>
    </row>
    <row r="26" spans="1:11" ht="22.5">
      <c r="A26" s="47" t="s">
        <v>92</v>
      </c>
      <c r="B26" s="14" t="s">
        <v>90</v>
      </c>
      <c r="C26" s="22">
        <v>54.3</v>
      </c>
      <c r="D26" s="50">
        <v>5.5</v>
      </c>
      <c r="E26" s="15">
        <f t="shared" si="2"/>
        <v>10.128913443830571</v>
      </c>
      <c r="F26" s="83">
        <v>5.3</v>
      </c>
      <c r="G26" s="28">
        <f t="shared" si="3"/>
        <v>96.36363636363636</v>
      </c>
      <c r="H26" s="83">
        <v>4.5</v>
      </c>
      <c r="I26" s="82">
        <f t="shared" si="0"/>
        <v>84.90566037735849</v>
      </c>
      <c r="J26" s="41">
        <v>3</v>
      </c>
      <c r="K26" s="82">
        <f t="shared" si="1"/>
        <v>66.66666666666666</v>
      </c>
    </row>
    <row r="27" spans="1:11" ht="22.5">
      <c r="A27" s="49" t="s">
        <v>20</v>
      </c>
      <c r="B27" s="13" t="s">
        <v>90</v>
      </c>
      <c r="C27" s="21">
        <f>C28</f>
        <v>774.2</v>
      </c>
      <c r="D27" s="51">
        <f>D28</f>
        <v>405.1</v>
      </c>
      <c r="E27" s="15">
        <f t="shared" si="2"/>
        <v>52.32498062516145</v>
      </c>
      <c r="F27" s="21">
        <f>F28</f>
        <v>406</v>
      </c>
      <c r="G27" s="28">
        <f t="shared" si="3"/>
        <v>100.22216736608245</v>
      </c>
      <c r="H27" s="21">
        <f>H28</f>
        <v>410.2</v>
      </c>
      <c r="I27" s="82">
        <f t="shared" si="0"/>
        <v>101.03448275862068</v>
      </c>
      <c r="J27" s="21">
        <f>J28</f>
        <v>420.2</v>
      </c>
      <c r="K27" s="82">
        <f t="shared" si="1"/>
        <v>102.43783520234034</v>
      </c>
    </row>
    <row r="28" spans="1:11" ht="22.5">
      <c r="A28" s="47" t="s">
        <v>92</v>
      </c>
      <c r="B28" s="14" t="s">
        <v>90</v>
      </c>
      <c r="C28" s="22">
        <v>774.2</v>
      </c>
      <c r="D28" s="50">
        <v>405.1</v>
      </c>
      <c r="E28" s="15">
        <f t="shared" si="2"/>
        <v>52.32498062516145</v>
      </c>
      <c r="F28" s="83">
        <v>406</v>
      </c>
      <c r="G28" s="28">
        <f t="shared" si="3"/>
        <v>100.22216736608245</v>
      </c>
      <c r="H28" s="83">
        <v>410.2</v>
      </c>
      <c r="I28" s="82">
        <f t="shared" si="0"/>
        <v>101.03448275862068</v>
      </c>
      <c r="J28" s="41">
        <v>420.2</v>
      </c>
      <c r="K28" s="82">
        <f t="shared" si="1"/>
        <v>102.43783520234034</v>
      </c>
    </row>
    <row r="29" spans="1:11" ht="22.5">
      <c r="A29" s="49" t="s">
        <v>145</v>
      </c>
      <c r="B29" s="13" t="s">
        <v>90</v>
      </c>
      <c r="C29" s="21">
        <v>839.7</v>
      </c>
      <c r="D29" s="21">
        <f>D30</f>
        <v>993.4</v>
      </c>
      <c r="E29" s="15">
        <f t="shared" si="2"/>
        <v>118.30415624627841</v>
      </c>
      <c r="F29" s="21">
        <f>F30</f>
        <v>1020.5</v>
      </c>
      <c r="G29" s="28">
        <f t="shared" si="3"/>
        <v>102.72800483189049</v>
      </c>
      <c r="H29" s="21">
        <f>H30</f>
        <v>1060.3</v>
      </c>
      <c r="I29" s="82">
        <f t="shared" si="0"/>
        <v>103.9000489955904</v>
      </c>
      <c r="J29" s="21">
        <f>J30</f>
        <v>1109.1</v>
      </c>
      <c r="K29" s="82">
        <f t="shared" si="1"/>
        <v>104.60247099877394</v>
      </c>
    </row>
    <row r="30" spans="1:11" ht="22.5">
      <c r="A30" s="47" t="s">
        <v>92</v>
      </c>
      <c r="B30" s="14" t="s">
        <v>90</v>
      </c>
      <c r="C30" s="22">
        <v>839.7</v>
      </c>
      <c r="D30" s="22">
        <v>993.4</v>
      </c>
      <c r="E30" s="15">
        <f t="shared" si="2"/>
        <v>118.30415624627841</v>
      </c>
      <c r="F30" s="83">
        <v>1020.5</v>
      </c>
      <c r="G30" s="28">
        <f t="shared" si="3"/>
        <v>102.72800483189049</v>
      </c>
      <c r="H30" s="83">
        <v>1060.3</v>
      </c>
      <c r="I30" s="82">
        <f t="shared" si="0"/>
        <v>103.9000489955904</v>
      </c>
      <c r="J30" s="41">
        <v>1109.1</v>
      </c>
      <c r="K30" s="82">
        <f t="shared" si="1"/>
        <v>104.60247099877394</v>
      </c>
    </row>
    <row r="31" spans="1:11" ht="22.5">
      <c r="A31" s="49" t="s">
        <v>171</v>
      </c>
      <c r="B31" s="13" t="s">
        <v>90</v>
      </c>
      <c r="C31" s="21">
        <f>C33+C35</f>
        <v>6082.7</v>
      </c>
      <c r="D31" s="21">
        <f>D33+D35</f>
        <v>6207.9</v>
      </c>
      <c r="E31" s="15">
        <f t="shared" si="2"/>
        <v>102.0582964801815</v>
      </c>
      <c r="F31" s="21">
        <f>F33+F35</f>
        <v>6408.6</v>
      </c>
      <c r="G31" s="28">
        <f t="shared" si="3"/>
        <v>103.23297733533082</v>
      </c>
      <c r="H31" s="21">
        <f>H33+H35</f>
        <v>6868.400000000001</v>
      </c>
      <c r="I31" s="82">
        <f t="shared" si="0"/>
        <v>107.174733951253</v>
      </c>
      <c r="J31" s="21">
        <f>J33+J35</f>
        <v>7118.6</v>
      </c>
      <c r="K31" s="82">
        <f t="shared" si="1"/>
        <v>103.64276978626754</v>
      </c>
    </row>
    <row r="32" spans="1:11" ht="22.5">
      <c r="A32" s="47" t="s">
        <v>104</v>
      </c>
      <c r="B32" s="14" t="s">
        <v>90</v>
      </c>
      <c r="C32" s="50">
        <v>6082.7</v>
      </c>
      <c r="D32" s="50">
        <v>6207.8</v>
      </c>
      <c r="E32" s="15">
        <f t="shared" si="2"/>
        <v>102.0566524734082</v>
      </c>
      <c r="F32" s="83">
        <v>6408.5</v>
      </c>
      <c r="G32" s="28">
        <f t="shared" si="3"/>
        <v>103.23302941460743</v>
      </c>
      <c r="H32" s="83">
        <v>6868.4</v>
      </c>
      <c r="I32" s="82">
        <f t="shared" si="0"/>
        <v>107.17640633533587</v>
      </c>
      <c r="J32" s="41">
        <v>7118.5</v>
      </c>
      <c r="K32" s="82">
        <f t="shared" si="1"/>
        <v>103.64131384310757</v>
      </c>
    </row>
    <row r="33" spans="1:11" ht="22.5">
      <c r="A33" s="49" t="s">
        <v>164</v>
      </c>
      <c r="B33" s="13" t="s">
        <v>90</v>
      </c>
      <c r="C33" s="21">
        <f>C34</f>
        <v>5907</v>
      </c>
      <c r="D33" s="51">
        <f>D34</f>
        <v>6019.4</v>
      </c>
      <c r="E33" s="15">
        <f t="shared" si="2"/>
        <v>101.90282715422379</v>
      </c>
      <c r="F33" s="21">
        <f>F34</f>
        <v>6209.6</v>
      </c>
      <c r="G33" s="28">
        <f t="shared" si="3"/>
        <v>103.15978336711302</v>
      </c>
      <c r="H33" s="21">
        <f>H34</f>
        <v>6657.3</v>
      </c>
      <c r="I33" s="82">
        <f aca="true" t="shared" si="4" ref="I33:I39">H33/F33*100</f>
        <v>107.20980417418191</v>
      </c>
      <c r="J33" s="21">
        <f>J34</f>
        <v>6893</v>
      </c>
      <c r="K33" s="82">
        <f aca="true" t="shared" si="5" ref="K33:K39">J33/H33*100</f>
        <v>103.5404743664849</v>
      </c>
    </row>
    <row r="34" spans="1:11" ht="22.5">
      <c r="A34" s="47" t="s">
        <v>105</v>
      </c>
      <c r="B34" s="14" t="s">
        <v>90</v>
      </c>
      <c r="C34" s="22">
        <v>5907</v>
      </c>
      <c r="D34" s="50">
        <v>6019.4</v>
      </c>
      <c r="E34" s="15">
        <f t="shared" si="2"/>
        <v>101.90282715422379</v>
      </c>
      <c r="F34" s="83">
        <v>6209.6</v>
      </c>
      <c r="G34" s="28">
        <f t="shared" si="3"/>
        <v>103.15978336711302</v>
      </c>
      <c r="H34" s="83">
        <v>6657.3</v>
      </c>
      <c r="I34" s="82">
        <f t="shared" si="4"/>
        <v>107.20980417418191</v>
      </c>
      <c r="J34" s="41">
        <v>6893</v>
      </c>
      <c r="K34" s="82">
        <f t="shared" si="5"/>
        <v>103.5404743664849</v>
      </c>
    </row>
    <row r="35" spans="1:11" ht="31.5">
      <c r="A35" s="49" t="s">
        <v>165</v>
      </c>
      <c r="B35" s="13" t="s">
        <v>90</v>
      </c>
      <c r="C35" s="21">
        <f>C36+C38</f>
        <v>175.70000000000002</v>
      </c>
      <c r="D35" s="51">
        <f>D36+D38</f>
        <v>188.5</v>
      </c>
      <c r="E35" s="15">
        <f>D35/C35*100</f>
        <v>107.28514513375069</v>
      </c>
      <c r="F35" s="21">
        <f>F36+F38</f>
        <v>199</v>
      </c>
      <c r="G35" s="28">
        <f>F35/D35*100</f>
        <v>105.57029177718833</v>
      </c>
      <c r="H35" s="21">
        <f>H36+H38</f>
        <v>211.1</v>
      </c>
      <c r="I35" s="82">
        <f t="shared" si="4"/>
        <v>106.08040201005025</v>
      </c>
      <c r="J35" s="21">
        <f>J36+J38</f>
        <v>225.6</v>
      </c>
      <c r="K35" s="82">
        <f t="shared" si="5"/>
        <v>106.86878256750356</v>
      </c>
    </row>
    <row r="36" spans="1:11" ht="22.5">
      <c r="A36" s="49" t="s">
        <v>166</v>
      </c>
      <c r="B36" s="14" t="s">
        <v>90</v>
      </c>
      <c r="C36" s="21">
        <f>C37</f>
        <v>170.8</v>
      </c>
      <c r="D36" s="51">
        <f>D37</f>
        <v>183.2</v>
      </c>
      <c r="E36" s="15">
        <f>D36/C36*100</f>
        <v>107.25995316159249</v>
      </c>
      <c r="F36" s="21">
        <f>F37</f>
        <v>193.4</v>
      </c>
      <c r="G36" s="28">
        <f>F36/D36*100</f>
        <v>105.56768558951966</v>
      </c>
      <c r="H36" s="21">
        <f>H37</f>
        <v>205.1</v>
      </c>
      <c r="I36" s="82">
        <f t="shared" si="4"/>
        <v>106.04963805584279</v>
      </c>
      <c r="J36" s="21">
        <f>J37</f>
        <v>219.1</v>
      </c>
      <c r="K36" s="82">
        <f t="shared" si="5"/>
        <v>106.82593856655289</v>
      </c>
    </row>
    <row r="37" spans="1:11" ht="22.5">
      <c r="A37" s="47" t="s">
        <v>105</v>
      </c>
      <c r="B37" s="14" t="s">
        <v>90</v>
      </c>
      <c r="C37" s="22">
        <v>170.8</v>
      </c>
      <c r="D37" s="50">
        <v>183.2</v>
      </c>
      <c r="E37" s="15">
        <f>D37/C37*100</f>
        <v>107.25995316159249</v>
      </c>
      <c r="F37" s="83">
        <v>193.4</v>
      </c>
      <c r="G37" s="28">
        <v>105.6</v>
      </c>
      <c r="H37" s="83">
        <v>205.1</v>
      </c>
      <c r="I37" s="82">
        <f t="shared" si="4"/>
        <v>106.04963805584279</v>
      </c>
      <c r="J37" s="41">
        <v>219.1</v>
      </c>
      <c r="K37" s="82">
        <f t="shared" si="5"/>
        <v>106.82593856655289</v>
      </c>
    </row>
    <row r="38" spans="1:11" ht="22.5">
      <c r="A38" s="49" t="s">
        <v>167</v>
      </c>
      <c r="B38" s="14" t="s">
        <v>90</v>
      </c>
      <c r="C38" s="22">
        <f>C39</f>
        <v>4.9</v>
      </c>
      <c r="D38" s="50">
        <f>D39</f>
        <v>5.3</v>
      </c>
      <c r="E38" s="15">
        <f>D38/C38*100</f>
        <v>108.16326530612244</v>
      </c>
      <c r="F38" s="83">
        <f>F39</f>
        <v>5.6</v>
      </c>
      <c r="G38" s="28">
        <f>F38/D38*100</f>
        <v>105.66037735849056</v>
      </c>
      <c r="H38" s="83">
        <f>H39</f>
        <v>6</v>
      </c>
      <c r="I38" s="82">
        <f t="shared" si="4"/>
        <v>107.14285714285714</v>
      </c>
      <c r="J38" s="41">
        <f>J39</f>
        <v>6.5</v>
      </c>
      <c r="K38" s="82">
        <f t="shared" si="5"/>
        <v>108.33333333333333</v>
      </c>
    </row>
    <row r="39" spans="1:11" ht="22.5">
      <c r="A39" s="47" t="s">
        <v>105</v>
      </c>
      <c r="B39" s="14" t="s">
        <v>90</v>
      </c>
      <c r="C39" s="22">
        <v>4.9</v>
      </c>
      <c r="D39" s="50">
        <v>5.3</v>
      </c>
      <c r="E39" s="15">
        <f>D39/C39*100</f>
        <v>108.16326530612244</v>
      </c>
      <c r="F39" s="83">
        <v>5.6</v>
      </c>
      <c r="G39" s="28">
        <f>F39/D39*100</f>
        <v>105.66037735849056</v>
      </c>
      <c r="H39" s="83">
        <v>6</v>
      </c>
      <c r="I39" s="82">
        <f t="shared" si="4"/>
        <v>107.14285714285714</v>
      </c>
      <c r="J39" s="41">
        <v>6.5</v>
      </c>
      <c r="K39" s="82">
        <f t="shared" si="5"/>
        <v>108.33333333333333</v>
      </c>
    </row>
    <row r="40" spans="1:11" ht="42">
      <c r="A40" s="49" t="s">
        <v>21</v>
      </c>
      <c r="B40" s="18"/>
      <c r="C40" s="21"/>
      <c r="D40" s="51"/>
      <c r="E40" s="15"/>
      <c r="F40" s="21"/>
      <c r="G40" s="28"/>
      <c r="H40" s="21"/>
      <c r="I40" s="82"/>
      <c r="J40" s="21"/>
      <c r="K40" s="82"/>
    </row>
    <row r="41" spans="1:11" ht="22.5">
      <c r="A41" s="49" t="s">
        <v>172</v>
      </c>
      <c r="B41" s="19" t="s">
        <v>22</v>
      </c>
      <c r="C41" s="55">
        <v>0.701</v>
      </c>
      <c r="D41" s="55">
        <v>0</v>
      </c>
      <c r="E41" s="15">
        <f t="shared" si="2"/>
        <v>0</v>
      </c>
      <c r="F41" s="21">
        <v>0</v>
      </c>
      <c r="G41" s="28">
        <v>0</v>
      </c>
      <c r="H41" s="21">
        <v>0</v>
      </c>
      <c r="I41" s="82">
        <v>0</v>
      </c>
      <c r="J41" s="21">
        <v>0</v>
      </c>
      <c r="K41" s="82">
        <v>0</v>
      </c>
    </row>
    <row r="42" spans="1:11" ht="22.5">
      <c r="A42" s="47" t="s">
        <v>105</v>
      </c>
      <c r="B42" s="20" t="s">
        <v>22</v>
      </c>
      <c r="C42" s="56">
        <v>0.701</v>
      </c>
      <c r="D42" s="56">
        <v>0</v>
      </c>
      <c r="E42" s="15">
        <f t="shared" si="2"/>
        <v>0</v>
      </c>
      <c r="F42" s="83">
        <v>0</v>
      </c>
      <c r="G42" s="28">
        <v>0</v>
      </c>
      <c r="H42" s="83">
        <v>0</v>
      </c>
      <c r="I42" s="82">
        <v>0</v>
      </c>
      <c r="J42" s="41">
        <v>0</v>
      </c>
      <c r="K42" s="82">
        <v>0</v>
      </c>
    </row>
    <row r="43" spans="1:11" ht="22.5">
      <c r="A43" s="49" t="s">
        <v>173</v>
      </c>
      <c r="B43" s="19" t="s">
        <v>23</v>
      </c>
      <c r="C43" s="21">
        <f>C44</f>
        <v>0</v>
      </c>
      <c r="D43" s="51">
        <v>0</v>
      </c>
      <c r="E43" s="15">
        <v>0</v>
      </c>
      <c r="F43" s="21">
        <v>0</v>
      </c>
      <c r="G43" s="28">
        <v>0</v>
      </c>
      <c r="H43" s="21">
        <v>0</v>
      </c>
      <c r="I43" s="82">
        <v>0</v>
      </c>
      <c r="J43" s="21">
        <v>0</v>
      </c>
      <c r="K43" s="82">
        <v>0</v>
      </c>
    </row>
    <row r="44" spans="1:11" ht="22.5">
      <c r="A44" s="47" t="s">
        <v>105</v>
      </c>
      <c r="B44" s="20" t="s">
        <v>23</v>
      </c>
      <c r="C44" s="22">
        <v>0</v>
      </c>
      <c r="D44" s="50">
        <v>0</v>
      </c>
      <c r="E44" s="15">
        <v>0</v>
      </c>
      <c r="F44" s="83">
        <v>0</v>
      </c>
      <c r="G44" s="28">
        <v>0</v>
      </c>
      <c r="H44" s="83">
        <v>0</v>
      </c>
      <c r="I44" s="82">
        <v>0</v>
      </c>
      <c r="J44" s="41">
        <v>0</v>
      </c>
      <c r="K44" s="82">
        <v>0</v>
      </c>
    </row>
    <row r="45" spans="1:11" ht="31.5">
      <c r="A45" s="49" t="s">
        <v>174</v>
      </c>
      <c r="B45" s="19" t="s">
        <v>23</v>
      </c>
      <c r="C45" s="21">
        <v>1061.4</v>
      </c>
      <c r="D45" s="51">
        <v>1118</v>
      </c>
      <c r="E45" s="15">
        <f t="shared" si="2"/>
        <v>105.33257961183342</v>
      </c>
      <c r="F45" s="21">
        <v>1174</v>
      </c>
      <c r="G45" s="28">
        <f t="shared" si="3"/>
        <v>105.00894454382828</v>
      </c>
      <c r="H45" s="21">
        <v>1233</v>
      </c>
      <c r="I45" s="82">
        <f aca="true" t="shared" si="6" ref="I45:I54">H45/F45*100</f>
        <v>105.02555366269166</v>
      </c>
      <c r="J45" s="21">
        <v>1295</v>
      </c>
      <c r="K45" s="82">
        <f aca="true" t="shared" si="7" ref="K45:K53">J45/H45*100</f>
        <v>105.02838605028386</v>
      </c>
    </row>
    <row r="46" spans="1:11" ht="22.5">
      <c r="A46" s="47" t="s">
        <v>105</v>
      </c>
      <c r="B46" s="20" t="s">
        <v>23</v>
      </c>
      <c r="C46" s="22">
        <f>C45</f>
        <v>1061.4</v>
      </c>
      <c r="D46" s="50">
        <f>D45</f>
        <v>1118</v>
      </c>
      <c r="E46" s="15">
        <f t="shared" si="2"/>
        <v>105.33257961183342</v>
      </c>
      <c r="F46" s="83">
        <f>F45</f>
        <v>1174</v>
      </c>
      <c r="G46" s="28">
        <f t="shared" si="3"/>
        <v>105.00894454382828</v>
      </c>
      <c r="H46" s="83">
        <f>H45</f>
        <v>1233</v>
      </c>
      <c r="I46" s="82">
        <f t="shared" si="6"/>
        <v>105.02555366269166</v>
      </c>
      <c r="J46" s="41">
        <f>J45</f>
        <v>1295</v>
      </c>
      <c r="K46" s="82">
        <f t="shared" si="7"/>
        <v>105.02838605028386</v>
      </c>
    </row>
    <row r="47" spans="1:11" ht="31.5">
      <c r="A47" s="49" t="s">
        <v>175</v>
      </c>
      <c r="B47" s="19" t="s">
        <v>23</v>
      </c>
      <c r="C47" s="21">
        <v>3546.1</v>
      </c>
      <c r="D47" s="51">
        <v>3724</v>
      </c>
      <c r="E47" s="15">
        <f t="shared" si="2"/>
        <v>105.0167789966442</v>
      </c>
      <c r="F47" s="21">
        <v>3903</v>
      </c>
      <c r="G47" s="28">
        <f t="shared" si="3"/>
        <v>104.80665950590762</v>
      </c>
      <c r="H47" s="21">
        <v>4096.9</v>
      </c>
      <c r="I47" s="82">
        <f t="shared" si="6"/>
        <v>104.96797335383037</v>
      </c>
      <c r="J47" s="21">
        <v>4308.5</v>
      </c>
      <c r="K47" s="82">
        <f t="shared" si="7"/>
        <v>105.16488076350412</v>
      </c>
    </row>
    <row r="48" spans="1:11" ht="22.5">
      <c r="A48" s="47" t="s">
        <v>103</v>
      </c>
      <c r="B48" s="20" t="s">
        <v>23</v>
      </c>
      <c r="C48" s="22">
        <f>C47</f>
        <v>3546.1</v>
      </c>
      <c r="D48" s="50">
        <f>D47</f>
        <v>3724</v>
      </c>
      <c r="E48" s="15">
        <f t="shared" si="2"/>
        <v>105.0167789966442</v>
      </c>
      <c r="F48" s="83">
        <f>F47</f>
        <v>3903</v>
      </c>
      <c r="G48" s="28">
        <f t="shared" si="3"/>
        <v>104.80665950590762</v>
      </c>
      <c r="H48" s="83">
        <f>H47</f>
        <v>4096.9</v>
      </c>
      <c r="I48" s="82">
        <f t="shared" si="6"/>
        <v>104.96797335383037</v>
      </c>
      <c r="J48" s="41">
        <f>J47</f>
        <v>4308.5</v>
      </c>
      <c r="K48" s="82">
        <f t="shared" si="7"/>
        <v>105.16488076350412</v>
      </c>
    </row>
    <row r="49" spans="1:11" ht="31.5">
      <c r="A49" s="49" t="s">
        <v>176</v>
      </c>
      <c r="B49" s="19" t="s">
        <v>23</v>
      </c>
      <c r="C49" s="21">
        <v>377.1</v>
      </c>
      <c r="D49" s="51">
        <v>191.8</v>
      </c>
      <c r="E49" s="15">
        <f t="shared" si="2"/>
        <v>50.86184036064705</v>
      </c>
      <c r="F49" s="21">
        <v>194.9</v>
      </c>
      <c r="G49" s="28">
        <f t="shared" si="3"/>
        <v>101.6162669447341</v>
      </c>
      <c r="H49" s="21">
        <v>199.5</v>
      </c>
      <c r="I49" s="82">
        <f t="shared" si="6"/>
        <v>102.36018471010775</v>
      </c>
      <c r="J49" s="21">
        <v>205.5</v>
      </c>
      <c r="K49" s="82">
        <f t="shared" si="7"/>
        <v>103.00751879699249</v>
      </c>
    </row>
    <row r="50" spans="1:11" ht="22.5">
      <c r="A50" s="47" t="s">
        <v>105</v>
      </c>
      <c r="B50" s="20" t="s">
        <v>23</v>
      </c>
      <c r="C50" s="22">
        <f>C49</f>
        <v>377.1</v>
      </c>
      <c r="D50" s="50">
        <f>D49</f>
        <v>191.8</v>
      </c>
      <c r="E50" s="15">
        <f t="shared" si="2"/>
        <v>50.86184036064705</v>
      </c>
      <c r="F50" s="83">
        <f>F49</f>
        <v>194.9</v>
      </c>
      <c r="G50" s="28">
        <f t="shared" si="3"/>
        <v>101.6162669447341</v>
      </c>
      <c r="H50" s="83">
        <f>H49</f>
        <v>199.5</v>
      </c>
      <c r="I50" s="82">
        <f t="shared" si="6"/>
        <v>102.36018471010775</v>
      </c>
      <c r="J50" s="41">
        <f>J49</f>
        <v>205.5</v>
      </c>
      <c r="K50" s="82">
        <f t="shared" si="7"/>
        <v>103.00751879699249</v>
      </c>
    </row>
    <row r="51" spans="1:11" ht="31.5">
      <c r="A51" s="49" t="s">
        <v>177</v>
      </c>
      <c r="B51" s="19" t="s">
        <v>23</v>
      </c>
      <c r="C51" s="21">
        <v>9.3</v>
      </c>
      <c r="D51" s="51">
        <v>9.5</v>
      </c>
      <c r="E51" s="15">
        <f t="shared" si="2"/>
        <v>102.15053763440861</v>
      </c>
      <c r="F51" s="21">
        <v>9.8</v>
      </c>
      <c r="G51" s="28">
        <f t="shared" si="3"/>
        <v>103.15789473684211</v>
      </c>
      <c r="H51" s="21">
        <v>10.2</v>
      </c>
      <c r="I51" s="82">
        <f t="shared" si="6"/>
        <v>104.0816326530612</v>
      </c>
      <c r="J51" s="21">
        <v>10.6</v>
      </c>
      <c r="K51" s="82">
        <f t="shared" si="7"/>
        <v>103.921568627451</v>
      </c>
    </row>
    <row r="52" spans="1:11" ht="22.5">
      <c r="A52" s="47" t="s">
        <v>105</v>
      </c>
      <c r="B52" s="20" t="s">
        <v>23</v>
      </c>
      <c r="C52" s="22">
        <f>C51</f>
        <v>9.3</v>
      </c>
      <c r="D52" s="50">
        <f>D51</f>
        <v>9.5</v>
      </c>
      <c r="E52" s="15">
        <f t="shared" si="2"/>
        <v>102.15053763440861</v>
      </c>
      <c r="F52" s="83">
        <f>F51</f>
        <v>9.8</v>
      </c>
      <c r="G52" s="28">
        <f t="shared" si="3"/>
        <v>103.15789473684211</v>
      </c>
      <c r="H52" s="83">
        <f>H51</f>
        <v>10.2</v>
      </c>
      <c r="I52" s="82">
        <f t="shared" si="6"/>
        <v>104.0816326530612</v>
      </c>
      <c r="J52" s="41">
        <f>J51</f>
        <v>10.6</v>
      </c>
      <c r="K52" s="82">
        <f t="shared" si="7"/>
        <v>103.921568627451</v>
      </c>
    </row>
    <row r="53" spans="1:11" s="33" customFormat="1" ht="45">
      <c r="A53" s="49" t="s">
        <v>157</v>
      </c>
      <c r="B53" s="13" t="s">
        <v>90</v>
      </c>
      <c r="C53" s="51">
        <f>C54+C56+C57</f>
        <v>412.62</v>
      </c>
      <c r="D53" s="51">
        <f>D54+D56+D57</f>
        <v>420.28999999999996</v>
      </c>
      <c r="E53" s="15">
        <f aca="true" t="shared" si="8" ref="E53:E108">D53/C53*100</f>
        <v>101.8588531821046</v>
      </c>
      <c r="F53" s="21">
        <f>F54+F56+F57</f>
        <v>461.94648</v>
      </c>
      <c r="G53" s="28">
        <f aca="true" t="shared" si="9" ref="G53:G108">F53/D53*100</f>
        <v>109.91136596159797</v>
      </c>
      <c r="H53" s="21">
        <f>H54+H56+H57</f>
        <v>482.96012512000004</v>
      </c>
      <c r="I53" s="82">
        <f t="shared" si="6"/>
        <v>104.54893500216735</v>
      </c>
      <c r="J53" s="21">
        <f>J54+J56+J57</f>
        <v>503.53849024991996</v>
      </c>
      <c r="K53" s="82">
        <f t="shared" si="7"/>
        <v>104.2608828471723</v>
      </c>
    </row>
    <row r="54" spans="1:11" ht="33.75">
      <c r="A54" s="47" t="s">
        <v>146</v>
      </c>
      <c r="B54" s="14" t="s">
        <v>90</v>
      </c>
      <c r="C54" s="22">
        <v>89</v>
      </c>
      <c r="D54" s="50">
        <v>93</v>
      </c>
      <c r="E54" s="15">
        <f t="shared" si="8"/>
        <v>104.49438202247192</v>
      </c>
      <c r="F54" s="83">
        <v>98</v>
      </c>
      <c r="G54" s="28">
        <f t="shared" si="9"/>
        <v>105.3763440860215</v>
      </c>
      <c r="H54" s="83">
        <v>103</v>
      </c>
      <c r="I54" s="82">
        <f t="shared" si="6"/>
        <v>105.10204081632652</v>
      </c>
      <c r="J54" s="41">
        <v>108</v>
      </c>
      <c r="K54" s="82">
        <f aca="true" t="shared" si="10" ref="K54:K60">J54/H54*100</f>
        <v>104.85436893203884</v>
      </c>
    </row>
    <row r="55" spans="1:11" ht="33.75">
      <c r="A55" s="47" t="s">
        <v>147</v>
      </c>
      <c r="B55" s="14" t="s">
        <v>90</v>
      </c>
      <c r="C55" s="22">
        <v>89</v>
      </c>
      <c r="D55" s="50">
        <v>93</v>
      </c>
      <c r="E55" s="15">
        <f t="shared" si="8"/>
        <v>104.49438202247192</v>
      </c>
      <c r="F55" s="83">
        <v>98</v>
      </c>
      <c r="G55" s="28">
        <f t="shared" si="9"/>
        <v>105.3763440860215</v>
      </c>
      <c r="H55" s="83">
        <v>103</v>
      </c>
      <c r="I55" s="82">
        <f aca="true" t="shared" si="11" ref="I55:I109">H55/F55*100</f>
        <v>105.10204081632652</v>
      </c>
      <c r="J55" s="41">
        <v>108</v>
      </c>
      <c r="K55" s="82">
        <f t="shared" si="10"/>
        <v>104.85436893203884</v>
      </c>
    </row>
    <row r="56" spans="1:11" s="77" customFormat="1" ht="33.75">
      <c r="A56" s="47" t="s">
        <v>148</v>
      </c>
      <c r="B56" s="14" t="s">
        <v>90</v>
      </c>
      <c r="C56" s="22">
        <v>129.73</v>
      </c>
      <c r="D56" s="50">
        <v>131.2</v>
      </c>
      <c r="E56" s="15">
        <f t="shared" si="8"/>
        <v>101.13312263932784</v>
      </c>
      <c r="F56" s="83">
        <f>D56*111.2%</f>
        <v>145.8944</v>
      </c>
      <c r="G56" s="28">
        <f t="shared" si="9"/>
        <v>111.20000000000002</v>
      </c>
      <c r="H56" s="83">
        <f>F56*104.4%</f>
        <v>152.31375359999998</v>
      </c>
      <c r="I56" s="82">
        <f t="shared" si="11"/>
        <v>104.4</v>
      </c>
      <c r="J56" s="41">
        <f>H56*104.1%</f>
        <v>158.55861749759998</v>
      </c>
      <c r="K56" s="82">
        <f t="shared" si="10"/>
        <v>104.1</v>
      </c>
    </row>
    <row r="57" spans="1:11" s="77" customFormat="1" ht="33.75">
      <c r="A57" s="47" t="s">
        <v>149</v>
      </c>
      <c r="B57" s="14" t="s">
        <v>90</v>
      </c>
      <c r="C57" s="50">
        <v>193.89</v>
      </c>
      <c r="D57" s="50">
        <v>196.09</v>
      </c>
      <c r="E57" s="15">
        <f t="shared" si="8"/>
        <v>101.13466398473363</v>
      </c>
      <c r="F57" s="83">
        <f>D57*111.2%</f>
        <v>218.05208000000002</v>
      </c>
      <c r="G57" s="28">
        <f t="shared" si="9"/>
        <v>111.20000000000002</v>
      </c>
      <c r="H57" s="83">
        <f>F57*104.4%</f>
        <v>227.64637152000003</v>
      </c>
      <c r="I57" s="82">
        <f t="shared" si="11"/>
        <v>104.4</v>
      </c>
      <c r="J57" s="41">
        <f>H57*104.1%</f>
        <v>236.97987275232</v>
      </c>
      <c r="K57" s="82">
        <f t="shared" si="10"/>
        <v>104.1</v>
      </c>
    </row>
    <row r="58" spans="1:11" ht="31.5">
      <c r="A58" s="49" t="s">
        <v>116</v>
      </c>
      <c r="B58" s="13" t="s">
        <v>117</v>
      </c>
      <c r="C58" s="21">
        <v>2670</v>
      </c>
      <c r="D58" s="21">
        <v>2670</v>
      </c>
      <c r="E58" s="15">
        <f t="shared" si="8"/>
        <v>100</v>
      </c>
      <c r="F58" s="21">
        <v>2670</v>
      </c>
      <c r="G58" s="28">
        <f t="shared" si="9"/>
        <v>100</v>
      </c>
      <c r="H58" s="21">
        <v>2670</v>
      </c>
      <c r="I58" s="82">
        <f>H58/F58*100</f>
        <v>100</v>
      </c>
      <c r="J58" s="21">
        <v>2670</v>
      </c>
      <c r="K58" s="82">
        <f t="shared" si="10"/>
        <v>100</v>
      </c>
    </row>
    <row r="59" spans="1:11" ht="42" customHeight="1">
      <c r="A59" s="17" t="s">
        <v>2</v>
      </c>
      <c r="B59" s="18"/>
      <c r="C59" s="51"/>
      <c r="D59" s="51"/>
      <c r="E59" s="51"/>
      <c r="F59" s="21"/>
      <c r="G59" s="58"/>
      <c r="H59" s="21"/>
      <c r="I59" s="21"/>
      <c r="J59" s="21"/>
      <c r="K59" s="21"/>
    </row>
    <row r="60" spans="1:11" ht="22.5">
      <c r="A60" s="49" t="s">
        <v>24</v>
      </c>
      <c r="B60" s="19" t="s">
        <v>22</v>
      </c>
      <c r="C60" s="21">
        <f>C61+C62+C63</f>
        <v>2.6999999999999997</v>
      </c>
      <c r="D60" s="51">
        <f>D61+D62+D63</f>
        <v>2.6999999999999997</v>
      </c>
      <c r="E60" s="15">
        <f t="shared" si="8"/>
        <v>100</v>
      </c>
      <c r="F60" s="21">
        <f>F61+F62+F63</f>
        <v>2.6999999999999997</v>
      </c>
      <c r="G60" s="28">
        <f t="shared" si="9"/>
        <v>100</v>
      </c>
      <c r="H60" s="21">
        <f>H61+H62+H63</f>
        <v>2.73</v>
      </c>
      <c r="I60" s="82">
        <f t="shared" si="11"/>
        <v>101.11111111111113</v>
      </c>
      <c r="J60" s="21">
        <f>J61+J62+J63</f>
        <v>2.73</v>
      </c>
      <c r="K60" s="82">
        <f t="shared" si="10"/>
        <v>100</v>
      </c>
    </row>
    <row r="61" spans="1:11" s="68" customFormat="1" ht="22.5">
      <c r="A61" s="64" t="s">
        <v>66</v>
      </c>
      <c r="B61" s="65" t="s">
        <v>22</v>
      </c>
      <c r="C61" s="62">
        <v>0.3</v>
      </c>
      <c r="D61" s="62">
        <v>0.3</v>
      </c>
      <c r="E61" s="66">
        <f t="shared" si="8"/>
        <v>100</v>
      </c>
      <c r="F61" s="86">
        <v>0.3</v>
      </c>
      <c r="G61" s="67">
        <f t="shared" si="9"/>
        <v>100</v>
      </c>
      <c r="H61" s="86">
        <v>0.3</v>
      </c>
      <c r="I61" s="87">
        <f t="shared" si="11"/>
        <v>100</v>
      </c>
      <c r="J61" s="88">
        <v>0.3</v>
      </c>
      <c r="K61" s="87">
        <f>J61/H61*100</f>
        <v>100</v>
      </c>
    </row>
    <row r="62" spans="1:11" s="68" customFormat="1" ht="22.5">
      <c r="A62" s="64" t="s">
        <v>67</v>
      </c>
      <c r="B62" s="65" t="s">
        <v>22</v>
      </c>
      <c r="C62" s="63">
        <v>2.3</v>
      </c>
      <c r="D62" s="62">
        <v>2.3</v>
      </c>
      <c r="E62" s="66">
        <f t="shared" si="8"/>
        <v>100</v>
      </c>
      <c r="F62" s="86">
        <v>2.3</v>
      </c>
      <c r="G62" s="67">
        <f t="shared" si="9"/>
        <v>100</v>
      </c>
      <c r="H62" s="86">
        <v>2.33</v>
      </c>
      <c r="I62" s="87">
        <f t="shared" si="11"/>
        <v>101.30434782608697</v>
      </c>
      <c r="J62" s="88">
        <v>2.33</v>
      </c>
      <c r="K62" s="87">
        <f>J62/H62*100</f>
        <v>100</v>
      </c>
    </row>
    <row r="63" spans="1:11" s="68" customFormat="1" ht="15.75" customHeight="1">
      <c r="A63" s="64" t="s">
        <v>68</v>
      </c>
      <c r="B63" s="65" t="s">
        <v>22</v>
      </c>
      <c r="C63" s="62">
        <v>0.1</v>
      </c>
      <c r="D63" s="62">
        <v>0.1</v>
      </c>
      <c r="E63" s="66">
        <f>D63/C63*100</f>
        <v>100</v>
      </c>
      <c r="F63" s="86">
        <v>0.1</v>
      </c>
      <c r="G63" s="67">
        <f>F63/D63*100</f>
        <v>100</v>
      </c>
      <c r="H63" s="86">
        <v>0.1</v>
      </c>
      <c r="I63" s="87">
        <f>H63/F63*100</f>
        <v>100</v>
      </c>
      <c r="J63" s="88">
        <v>0.1</v>
      </c>
      <c r="K63" s="87">
        <f>J63/H63*100</f>
        <v>100</v>
      </c>
    </row>
    <row r="64" spans="1:11" ht="22.5">
      <c r="A64" s="49" t="s">
        <v>150</v>
      </c>
      <c r="B64" s="19" t="s">
        <v>22</v>
      </c>
      <c r="C64" s="51">
        <f>C66</f>
        <v>0.15</v>
      </c>
      <c r="D64" s="51">
        <f>D66</f>
        <v>0.15</v>
      </c>
      <c r="E64" s="15">
        <f t="shared" si="8"/>
        <v>100</v>
      </c>
      <c r="F64" s="21">
        <f>F66</f>
        <v>0.18</v>
      </c>
      <c r="G64" s="28">
        <f t="shared" si="9"/>
        <v>120</v>
      </c>
      <c r="H64" s="21">
        <f>H66</f>
        <v>0.18</v>
      </c>
      <c r="I64" s="82">
        <f>H64/F64*100</f>
        <v>100</v>
      </c>
      <c r="J64" s="21">
        <f>J66</f>
        <v>0.21</v>
      </c>
      <c r="K64" s="82">
        <f>J64/H64*100</f>
        <v>116.66666666666667</v>
      </c>
    </row>
    <row r="65" spans="1:11" ht="22.5">
      <c r="A65" s="47" t="s">
        <v>66</v>
      </c>
      <c r="B65" s="20" t="s">
        <v>22</v>
      </c>
      <c r="C65" s="50">
        <v>0</v>
      </c>
      <c r="D65" s="50">
        <v>0</v>
      </c>
      <c r="E65" s="15">
        <v>0</v>
      </c>
      <c r="F65" s="83">
        <f>D65*103%</f>
        <v>0</v>
      </c>
      <c r="G65" s="28">
        <v>0</v>
      </c>
      <c r="H65" s="83">
        <f>F65*102%</f>
        <v>0</v>
      </c>
      <c r="I65" s="82">
        <v>0</v>
      </c>
      <c r="J65" s="41">
        <v>0</v>
      </c>
      <c r="K65" s="82">
        <v>0</v>
      </c>
    </row>
    <row r="66" spans="1:11" ht="22.5">
      <c r="A66" s="47" t="s">
        <v>67</v>
      </c>
      <c r="B66" s="20" t="s">
        <v>22</v>
      </c>
      <c r="C66" s="89">
        <v>0.15</v>
      </c>
      <c r="D66" s="79">
        <v>0.15</v>
      </c>
      <c r="E66" s="15">
        <f t="shared" si="8"/>
        <v>100</v>
      </c>
      <c r="F66" s="84">
        <v>0.18</v>
      </c>
      <c r="G66" s="28">
        <f t="shared" si="9"/>
        <v>120</v>
      </c>
      <c r="H66" s="84">
        <v>0.18</v>
      </c>
      <c r="I66" s="82">
        <v>0</v>
      </c>
      <c r="J66" s="85">
        <v>0.21</v>
      </c>
      <c r="K66" s="82">
        <f>J66/H66*100</f>
        <v>116.66666666666667</v>
      </c>
    </row>
    <row r="67" spans="1:11" ht="16.5" customHeight="1">
      <c r="A67" s="47" t="s">
        <v>68</v>
      </c>
      <c r="B67" s="20" t="s">
        <v>22</v>
      </c>
      <c r="C67" s="50">
        <v>0</v>
      </c>
      <c r="D67" s="50">
        <v>0</v>
      </c>
      <c r="E67" s="15">
        <v>0</v>
      </c>
      <c r="F67" s="83">
        <f>D67*103%</f>
        <v>0</v>
      </c>
      <c r="G67" s="28">
        <v>0</v>
      </c>
      <c r="H67" s="83">
        <f>F67*102%</f>
        <v>0</v>
      </c>
      <c r="I67" s="82">
        <v>0</v>
      </c>
      <c r="J67" s="41">
        <v>0</v>
      </c>
      <c r="K67" s="82">
        <v>0</v>
      </c>
    </row>
    <row r="68" spans="1:11" s="68" customFormat="1" ht="22.5">
      <c r="A68" s="71" t="s">
        <v>25</v>
      </c>
      <c r="B68" s="69" t="s">
        <v>22</v>
      </c>
      <c r="C68" s="70">
        <f>C70+C71</f>
        <v>3.42</v>
      </c>
      <c r="D68" s="70">
        <f>D70+D71</f>
        <v>3.92</v>
      </c>
      <c r="E68" s="66">
        <f t="shared" si="8"/>
        <v>114.61988304093566</v>
      </c>
      <c r="F68" s="90">
        <f>F70+F71</f>
        <v>4.02</v>
      </c>
      <c r="G68" s="67">
        <f>F68/D68*100</f>
        <v>102.55102040816327</v>
      </c>
      <c r="H68" s="90">
        <f>H70+H71</f>
        <v>4.2</v>
      </c>
      <c r="I68" s="87">
        <f t="shared" si="11"/>
        <v>104.47761194029852</v>
      </c>
      <c r="J68" s="90">
        <f>J70+J71</f>
        <v>4.8</v>
      </c>
      <c r="K68" s="87">
        <f>J68/H68*100</f>
        <v>114.28571428571428</v>
      </c>
    </row>
    <row r="69" spans="1:11" s="68" customFormat="1" ht="22.5">
      <c r="A69" s="64" t="s">
        <v>66</v>
      </c>
      <c r="B69" s="65" t="s">
        <v>22</v>
      </c>
      <c r="C69" s="62">
        <v>0</v>
      </c>
      <c r="D69" s="62">
        <v>0</v>
      </c>
      <c r="E69" s="66">
        <v>0</v>
      </c>
      <c r="F69" s="86">
        <f>D69*103%</f>
        <v>0</v>
      </c>
      <c r="G69" s="67">
        <v>0</v>
      </c>
      <c r="H69" s="86">
        <f>F69*102%</f>
        <v>0</v>
      </c>
      <c r="I69" s="87">
        <v>0</v>
      </c>
      <c r="J69" s="88">
        <v>0</v>
      </c>
      <c r="K69" s="87">
        <v>0</v>
      </c>
    </row>
    <row r="70" spans="1:11" s="68" customFormat="1" ht="22.5">
      <c r="A70" s="64" t="s">
        <v>67</v>
      </c>
      <c r="B70" s="65" t="s">
        <v>22</v>
      </c>
      <c r="C70" s="63">
        <v>0.02</v>
      </c>
      <c r="D70" s="62">
        <v>0.02</v>
      </c>
      <c r="E70" s="66">
        <f t="shared" si="8"/>
        <v>100</v>
      </c>
      <c r="F70" s="86">
        <v>0.02</v>
      </c>
      <c r="G70" s="67">
        <f t="shared" si="9"/>
        <v>100</v>
      </c>
      <c r="H70" s="86">
        <v>0.2</v>
      </c>
      <c r="I70" s="87">
        <f t="shared" si="11"/>
        <v>1000</v>
      </c>
      <c r="J70" s="88">
        <v>0.3</v>
      </c>
      <c r="K70" s="87">
        <f aca="true" t="shared" si="12" ref="K70:K83">J70/H70*100</f>
        <v>149.99999999999997</v>
      </c>
    </row>
    <row r="71" spans="1:11" s="68" customFormat="1" ht="14.25" customHeight="1">
      <c r="A71" s="64" t="s">
        <v>68</v>
      </c>
      <c r="B71" s="65" t="s">
        <v>22</v>
      </c>
      <c r="C71" s="62">
        <v>3.4</v>
      </c>
      <c r="D71" s="62">
        <v>3.9</v>
      </c>
      <c r="E71" s="66">
        <f t="shared" si="8"/>
        <v>114.70588235294117</v>
      </c>
      <c r="F71" s="86">
        <v>4</v>
      </c>
      <c r="G71" s="67">
        <f t="shared" si="9"/>
        <v>102.56410256410258</v>
      </c>
      <c r="H71" s="86">
        <v>4</v>
      </c>
      <c r="I71" s="87">
        <f t="shared" si="11"/>
        <v>100</v>
      </c>
      <c r="J71" s="88">
        <v>4.5</v>
      </c>
      <c r="K71" s="87">
        <f t="shared" si="12"/>
        <v>112.5</v>
      </c>
    </row>
    <row r="72" spans="1:11" s="68" customFormat="1" ht="22.5">
      <c r="A72" s="71" t="s">
        <v>26</v>
      </c>
      <c r="B72" s="69" t="s">
        <v>22</v>
      </c>
      <c r="C72" s="90">
        <f>C74+C75</f>
        <v>3.4</v>
      </c>
      <c r="D72" s="70">
        <f>D74+D75</f>
        <v>3.45</v>
      </c>
      <c r="E72" s="66">
        <f t="shared" si="8"/>
        <v>101.47058823529413</v>
      </c>
      <c r="F72" s="90">
        <f>F74+F75</f>
        <v>3.5</v>
      </c>
      <c r="G72" s="67">
        <f t="shared" si="9"/>
        <v>101.44927536231883</v>
      </c>
      <c r="H72" s="90">
        <f>F72*102%</f>
        <v>3.5700000000000003</v>
      </c>
      <c r="I72" s="87">
        <f t="shared" si="11"/>
        <v>102</v>
      </c>
      <c r="J72" s="90">
        <f>J74+J75</f>
        <v>3.6</v>
      </c>
      <c r="K72" s="87">
        <f t="shared" si="12"/>
        <v>100.84033613445378</v>
      </c>
    </row>
    <row r="73" spans="1:11" s="68" customFormat="1" ht="22.5">
      <c r="A73" s="64" t="s">
        <v>66</v>
      </c>
      <c r="B73" s="65" t="s">
        <v>22</v>
      </c>
      <c r="C73" s="62">
        <v>0</v>
      </c>
      <c r="D73" s="62">
        <v>0</v>
      </c>
      <c r="E73" s="66">
        <v>0</v>
      </c>
      <c r="F73" s="86">
        <f>D73*103%</f>
        <v>0</v>
      </c>
      <c r="G73" s="67">
        <v>0</v>
      </c>
      <c r="H73" s="86">
        <f>F73*102%</f>
        <v>0</v>
      </c>
      <c r="I73" s="87">
        <v>0</v>
      </c>
      <c r="J73" s="88">
        <v>0</v>
      </c>
      <c r="K73" s="87">
        <v>0</v>
      </c>
    </row>
    <row r="74" spans="1:11" s="68" customFormat="1" ht="22.5">
      <c r="A74" s="64" t="s">
        <v>67</v>
      </c>
      <c r="B74" s="65" t="s">
        <v>22</v>
      </c>
      <c r="C74" s="63">
        <v>1.1</v>
      </c>
      <c r="D74" s="62">
        <v>1.1</v>
      </c>
      <c r="E74" s="66">
        <f t="shared" si="8"/>
        <v>100</v>
      </c>
      <c r="F74" s="86">
        <v>1.1</v>
      </c>
      <c r="G74" s="67">
        <f t="shared" si="9"/>
        <v>100</v>
      </c>
      <c r="H74" s="86">
        <v>1.1</v>
      </c>
      <c r="I74" s="87">
        <f t="shared" si="11"/>
        <v>100</v>
      </c>
      <c r="J74" s="88">
        <v>1.1</v>
      </c>
      <c r="K74" s="87">
        <f t="shared" si="12"/>
        <v>100</v>
      </c>
    </row>
    <row r="75" spans="1:11" s="68" customFormat="1" ht="15.75" customHeight="1">
      <c r="A75" s="64" t="s">
        <v>68</v>
      </c>
      <c r="B75" s="65" t="s">
        <v>22</v>
      </c>
      <c r="C75" s="62">
        <v>2.3</v>
      </c>
      <c r="D75" s="62">
        <v>2.35</v>
      </c>
      <c r="E75" s="66">
        <f t="shared" si="8"/>
        <v>102.17391304347827</v>
      </c>
      <c r="F75" s="86">
        <v>2.4</v>
      </c>
      <c r="G75" s="67">
        <f t="shared" si="9"/>
        <v>102.12765957446808</v>
      </c>
      <c r="H75" s="86">
        <v>2.45</v>
      </c>
      <c r="I75" s="87">
        <f t="shared" si="11"/>
        <v>102.08333333333334</v>
      </c>
      <c r="J75" s="88">
        <v>2.5</v>
      </c>
      <c r="K75" s="87">
        <f t="shared" si="12"/>
        <v>102.04081632653062</v>
      </c>
    </row>
    <row r="76" spans="1:11" s="68" customFormat="1" ht="22.5">
      <c r="A76" s="71" t="s">
        <v>118</v>
      </c>
      <c r="B76" s="69" t="s">
        <v>22</v>
      </c>
      <c r="C76" s="90">
        <f>C78+C79</f>
        <v>0.8999999999999999</v>
      </c>
      <c r="D76" s="70">
        <f>D78+D79</f>
        <v>0.95</v>
      </c>
      <c r="E76" s="66">
        <f t="shared" si="8"/>
        <v>105.55555555555556</v>
      </c>
      <c r="F76" s="90">
        <f>F78+F79</f>
        <v>0.96</v>
      </c>
      <c r="G76" s="67">
        <f t="shared" si="9"/>
        <v>101.05263157894737</v>
      </c>
      <c r="H76" s="90">
        <f>H78+H79</f>
        <v>1.01</v>
      </c>
      <c r="I76" s="87">
        <f t="shared" si="11"/>
        <v>105.20833333333334</v>
      </c>
      <c r="J76" s="90">
        <f>J78+J79</f>
        <v>1.03</v>
      </c>
      <c r="K76" s="87">
        <f t="shared" si="12"/>
        <v>101.98019801980197</v>
      </c>
    </row>
    <row r="77" spans="1:11" s="68" customFormat="1" ht="22.5">
      <c r="A77" s="64" t="s">
        <v>66</v>
      </c>
      <c r="B77" s="65" t="s">
        <v>22</v>
      </c>
      <c r="C77" s="62">
        <v>0</v>
      </c>
      <c r="D77" s="62">
        <v>0</v>
      </c>
      <c r="E77" s="66">
        <v>0</v>
      </c>
      <c r="F77" s="86">
        <f>D77*103%</f>
        <v>0</v>
      </c>
      <c r="G77" s="67">
        <v>0</v>
      </c>
      <c r="H77" s="86">
        <f>F77*102%</f>
        <v>0</v>
      </c>
      <c r="I77" s="87">
        <v>0</v>
      </c>
      <c r="J77" s="88">
        <v>0</v>
      </c>
      <c r="K77" s="87">
        <v>0</v>
      </c>
    </row>
    <row r="78" spans="1:11" s="68" customFormat="1" ht="22.5">
      <c r="A78" s="64" t="s">
        <v>67</v>
      </c>
      <c r="B78" s="65" t="s">
        <v>22</v>
      </c>
      <c r="C78" s="63">
        <v>0.3</v>
      </c>
      <c r="D78" s="62">
        <v>0.35</v>
      </c>
      <c r="E78" s="66">
        <f t="shared" si="8"/>
        <v>116.66666666666667</v>
      </c>
      <c r="F78" s="86">
        <v>0.35</v>
      </c>
      <c r="G78" s="67">
        <f t="shared" si="9"/>
        <v>100</v>
      </c>
      <c r="H78" s="86">
        <v>0.35</v>
      </c>
      <c r="I78" s="87">
        <f t="shared" si="11"/>
        <v>100</v>
      </c>
      <c r="J78" s="88">
        <v>0.36</v>
      </c>
      <c r="K78" s="87">
        <f t="shared" si="12"/>
        <v>102.85714285714288</v>
      </c>
    </row>
    <row r="79" spans="1:11" s="68" customFormat="1" ht="22.5">
      <c r="A79" s="64" t="s">
        <v>68</v>
      </c>
      <c r="B79" s="65" t="s">
        <v>22</v>
      </c>
      <c r="C79" s="62">
        <v>0.6</v>
      </c>
      <c r="D79" s="62">
        <v>0.6</v>
      </c>
      <c r="E79" s="66">
        <f t="shared" si="8"/>
        <v>100</v>
      </c>
      <c r="F79" s="86">
        <v>0.61</v>
      </c>
      <c r="G79" s="67">
        <f t="shared" si="9"/>
        <v>101.66666666666666</v>
      </c>
      <c r="H79" s="86">
        <v>0.66</v>
      </c>
      <c r="I79" s="87">
        <f t="shared" si="11"/>
        <v>108.19672131147541</v>
      </c>
      <c r="J79" s="88">
        <v>0.67</v>
      </c>
      <c r="K79" s="87">
        <f t="shared" si="12"/>
        <v>101.51515151515152</v>
      </c>
    </row>
    <row r="80" spans="1:11" s="68" customFormat="1" ht="22.5">
      <c r="A80" s="71" t="s">
        <v>27</v>
      </c>
      <c r="B80" s="69" t="s">
        <v>22</v>
      </c>
      <c r="C80" s="90">
        <v>1</v>
      </c>
      <c r="D80" s="70">
        <v>1.05</v>
      </c>
      <c r="E80" s="66">
        <f t="shared" si="8"/>
        <v>105</v>
      </c>
      <c r="F80" s="90">
        <v>1.08</v>
      </c>
      <c r="G80" s="67">
        <f t="shared" si="9"/>
        <v>102.85714285714288</v>
      </c>
      <c r="H80" s="90">
        <v>1.1</v>
      </c>
      <c r="I80" s="87">
        <f t="shared" si="11"/>
        <v>101.85185185185186</v>
      </c>
      <c r="J80" s="90">
        <v>1.12</v>
      </c>
      <c r="K80" s="87">
        <f t="shared" si="12"/>
        <v>101.81818181818183</v>
      </c>
    </row>
    <row r="81" spans="1:11" s="68" customFormat="1" ht="22.5">
      <c r="A81" s="64" t="s">
        <v>66</v>
      </c>
      <c r="B81" s="65" t="s">
        <v>22</v>
      </c>
      <c r="C81" s="62">
        <v>0</v>
      </c>
      <c r="D81" s="62">
        <v>0</v>
      </c>
      <c r="E81" s="66">
        <v>0</v>
      </c>
      <c r="F81" s="86">
        <v>0</v>
      </c>
      <c r="G81" s="67">
        <v>0</v>
      </c>
      <c r="H81" s="86">
        <v>0</v>
      </c>
      <c r="I81" s="87">
        <v>0</v>
      </c>
      <c r="J81" s="88"/>
      <c r="K81" s="87">
        <v>0</v>
      </c>
    </row>
    <row r="82" spans="1:11" s="68" customFormat="1" ht="22.5">
      <c r="A82" s="64" t="s">
        <v>67</v>
      </c>
      <c r="B82" s="65" t="s">
        <v>22</v>
      </c>
      <c r="C82" s="63">
        <v>0.3</v>
      </c>
      <c r="D82" s="62">
        <v>0.35</v>
      </c>
      <c r="E82" s="66">
        <f t="shared" si="8"/>
        <v>116.66666666666667</v>
      </c>
      <c r="F82" s="86">
        <v>0.35</v>
      </c>
      <c r="G82" s="67">
        <f t="shared" si="9"/>
        <v>100</v>
      </c>
      <c r="H82" s="86">
        <v>0.35</v>
      </c>
      <c r="I82" s="87">
        <f t="shared" si="11"/>
        <v>100</v>
      </c>
      <c r="J82" s="88">
        <v>0.36</v>
      </c>
      <c r="K82" s="87">
        <f t="shared" si="12"/>
        <v>102.85714285714288</v>
      </c>
    </row>
    <row r="83" spans="1:11" s="68" customFormat="1" ht="22.5">
      <c r="A83" s="64" t="s">
        <v>68</v>
      </c>
      <c r="B83" s="65" t="s">
        <v>22</v>
      </c>
      <c r="C83" s="62">
        <v>0.6</v>
      </c>
      <c r="D83" s="62">
        <v>0.6</v>
      </c>
      <c r="E83" s="66">
        <f t="shared" si="8"/>
        <v>100</v>
      </c>
      <c r="F83" s="86">
        <v>0.61</v>
      </c>
      <c r="G83" s="67">
        <f t="shared" si="9"/>
        <v>101.66666666666666</v>
      </c>
      <c r="H83" s="86">
        <v>0.66</v>
      </c>
      <c r="I83" s="87">
        <f t="shared" si="11"/>
        <v>108.19672131147541</v>
      </c>
      <c r="J83" s="88">
        <v>0.67</v>
      </c>
      <c r="K83" s="87">
        <f t="shared" si="12"/>
        <v>101.51515151515152</v>
      </c>
    </row>
    <row r="84" spans="1:11" s="68" customFormat="1" ht="22.5">
      <c r="A84" s="71" t="s">
        <v>64</v>
      </c>
      <c r="B84" s="69" t="s">
        <v>22</v>
      </c>
      <c r="C84" s="90">
        <f>C85+C86+C87</f>
        <v>18.69</v>
      </c>
      <c r="D84" s="70">
        <f>D85+D86+D87</f>
        <v>18.71</v>
      </c>
      <c r="E84" s="66">
        <f t="shared" si="8"/>
        <v>100.10700909577315</v>
      </c>
      <c r="F84" s="90">
        <f>F85+F86+F87</f>
        <v>18.72</v>
      </c>
      <c r="G84" s="67">
        <f t="shared" si="9"/>
        <v>100.05344735435595</v>
      </c>
      <c r="H84" s="90">
        <f>H86+H85+H87</f>
        <v>18.73</v>
      </c>
      <c r="I84" s="87">
        <f t="shared" si="11"/>
        <v>100.05341880341881</v>
      </c>
      <c r="J84" s="90">
        <f>J85+J86+J87</f>
        <v>18.73</v>
      </c>
      <c r="K84" s="87">
        <f>J84/H84*100</f>
        <v>100</v>
      </c>
    </row>
    <row r="85" spans="1:11" s="68" customFormat="1" ht="22.5">
      <c r="A85" s="64" t="s">
        <v>66</v>
      </c>
      <c r="B85" s="65" t="s">
        <v>22</v>
      </c>
      <c r="C85" s="62">
        <v>18.26</v>
      </c>
      <c r="D85" s="62">
        <v>18.27</v>
      </c>
      <c r="E85" s="66">
        <f t="shared" si="8"/>
        <v>100.05476451259582</v>
      </c>
      <c r="F85" s="86">
        <v>18.27</v>
      </c>
      <c r="G85" s="67">
        <f t="shared" si="9"/>
        <v>100</v>
      </c>
      <c r="H85" s="86">
        <v>18.28</v>
      </c>
      <c r="I85" s="87">
        <f t="shared" si="11"/>
        <v>100.05473453749316</v>
      </c>
      <c r="J85" s="88">
        <v>18.28</v>
      </c>
      <c r="K85" s="87">
        <f aca="true" t="shared" si="13" ref="K85:K96">J85/H85*100</f>
        <v>100</v>
      </c>
    </row>
    <row r="86" spans="1:11" s="68" customFormat="1" ht="22.5">
      <c r="A86" s="64" t="s">
        <v>67</v>
      </c>
      <c r="B86" s="65" t="s">
        <v>22</v>
      </c>
      <c r="C86" s="63">
        <v>0.41</v>
      </c>
      <c r="D86" s="62">
        <v>0.42</v>
      </c>
      <c r="E86" s="66">
        <f t="shared" si="8"/>
        <v>102.4390243902439</v>
      </c>
      <c r="F86" s="86">
        <v>0.43</v>
      </c>
      <c r="G86" s="67">
        <f t="shared" si="9"/>
        <v>102.38095238095238</v>
      </c>
      <c r="H86" s="86">
        <v>0.43</v>
      </c>
      <c r="I86" s="87">
        <f t="shared" si="11"/>
        <v>100</v>
      </c>
      <c r="J86" s="88">
        <v>0.43</v>
      </c>
      <c r="K86" s="87">
        <f t="shared" si="13"/>
        <v>100</v>
      </c>
    </row>
    <row r="87" spans="1:11" s="68" customFormat="1" ht="16.5" customHeight="1">
      <c r="A87" s="64" t="s">
        <v>68</v>
      </c>
      <c r="B87" s="65" t="s">
        <v>22</v>
      </c>
      <c r="C87" s="62">
        <v>0.02</v>
      </c>
      <c r="D87" s="62">
        <v>0.02</v>
      </c>
      <c r="E87" s="66">
        <f t="shared" si="8"/>
        <v>100</v>
      </c>
      <c r="F87" s="86">
        <v>0.02</v>
      </c>
      <c r="G87" s="67">
        <f t="shared" si="9"/>
        <v>100</v>
      </c>
      <c r="H87" s="86">
        <v>0.02</v>
      </c>
      <c r="I87" s="87">
        <f t="shared" si="11"/>
        <v>100</v>
      </c>
      <c r="J87" s="88">
        <v>0.02</v>
      </c>
      <c r="K87" s="87">
        <f t="shared" si="13"/>
        <v>100</v>
      </c>
    </row>
    <row r="88" spans="1:11" s="68" customFormat="1" ht="22.5">
      <c r="A88" s="71" t="s">
        <v>28</v>
      </c>
      <c r="B88" s="69" t="s">
        <v>22</v>
      </c>
      <c r="C88" s="90">
        <f>C90+C91</f>
        <v>0.383</v>
      </c>
      <c r="D88" s="70">
        <f>D91+D90</f>
        <v>0.383</v>
      </c>
      <c r="E88" s="66">
        <f t="shared" si="8"/>
        <v>100</v>
      </c>
      <c r="F88" s="90">
        <f>F90+F91</f>
        <v>0.384</v>
      </c>
      <c r="G88" s="67">
        <f t="shared" si="9"/>
        <v>100.26109660574411</v>
      </c>
      <c r="H88" s="90">
        <f>H90+H91</f>
        <v>0.384</v>
      </c>
      <c r="I88" s="87">
        <f t="shared" si="11"/>
        <v>100</v>
      </c>
      <c r="J88" s="90">
        <f>J90+J91</f>
        <v>0.384</v>
      </c>
      <c r="K88" s="87">
        <f t="shared" si="13"/>
        <v>100</v>
      </c>
    </row>
    <row r="89" spans="1:11" s="68" customFormat="1" ht="22.5">
      <c r="A89" s="64" t="s">
        <v>66</v>
      </c>
      <c r="B89" s="65" t="s">
        <v>22</v>
      </c>
      <c r="C89" s="62">
        <v>0</v>
      </c>
      <c r="D89" s="62">
        <v>0</v>
      </c>
      <c r="E89" s="66">
        <v>0</v>
      </c>
      <c r="F89" s="86">
        <v>0</v>
      </c>
      <c r="G89" s="67">
        <v>0</v>
      </c>
      <c r="H89" s="86">
        <v>0</v>
      </c>
      <c r="I89" s="87">
        <v>0</v>
      </c>
      <c r="J89" s="88">
        <v>0</v>
      </c>
      <c r="K89" s="87">
        <v>0</v>
      </c>
    </row>
    <row r="90" spans="1:11" s="68" customFormat="1" ht="22.5">
      <c r="A90" s="64" t="s">
        <v>67</v>
      </c>
      <c r="B90" s="65" t="s">
        <v>22</v>
      </c>
      <c r="C90" s="62">
        <v>0.05</v>
      </c>
      <c r="D90" s="62">
        <v>0.05</v>
      </c>
      <c r="E90" s="66">
        <f t="shared" si="8"/>
        <v>100</v>
      </c>
      <c r="F90" s="86">
        <v>0.05</v>
      </c>
      <c r="G90" s="67">
        <f t="shared" si="9"/>
        <v>100</v>
      </c>
      <c r="H90" s="86">
        <v>0.05</v>
      </c>
      <c r="I90" s="87">
        <f t="shared" si="11"/>
        <v>100</v>
      </c>
      <c r="J90" s="88">
        <v>0.05</v>
      </c>
      <c r="K90" s="87">
        <f t="shared" si="13"/>
        <v>100</v>
      </c>
    </row>
    <row r="91" spans="1:11" s="68" customFormat="1" ht="13.5" customHeight="1">
      <c r="A91" s="64" t="s">
        <v>68</v>
      </c>
      <c r="B91" s="65" t="s">
        <v>22</v>
      </c>
      <c r="C91" s="79">
        <v>0.333</v>
      </c>
      <c r="D91" s="79">
        <v>0.333</v>
      </c>
      <c r="E91" s="66">
        <f t="shared" si="8"/>
        <v>100</v>
      </c>
      <c r="F91" s="84">
        <v>0.334</v>
      </c>
      <c r="G91" s="67">
        <f t="shared" si="9"/>
        <v>100.30030030030031</v>
      </c>
      <c r="H91" s="84">
        <v>0.334</v>
      </c>
      <c r="I91" s="87">
        <f t="shared" si="11"/>
        <v>100</v>
      </c>
      <c r="J91" s="85">
        <v>0.334</v>
      </c>
      <c r="K91" s="87">
        <f t="shared" si="13"/>
        <v>100</v>
      </c>
    </row>
    <row r="92" spans="1:11" ht="22.5">
      <c r="A92" s="49" t="s">
        <v>29</v>
      </c>
      <c r="B92" s="19" t="s">
        <v>22</v>
      </c>
      <c r="C92" s="21">
        <f>C94+C95</f>
        <v>2.31</v>
      </c>
      <c r="D92" s="51">
        <f>D95+D94</f>
        <v>2.564</v>
      </c>
      <c r="E92" s="15">
        <f t="shared" si="8"/>
        <v>110.995670995671</v>
      </c>
      <c r="F92" s="21">
        <f>F94+F95</f>
        <v>2.564</v>
      </c>
      <c r="G92" s="28">
        <f t="shared" si="9"/>
        <v>100</v>
      </c>
      <c r="H92" s="21">
        <f>F92*102%</f>
        <v>2.6152800000000003</v>
      </c>
      <c r="I92" s="82">
        <f t="shared" si="11"/>
        <v>102</v>
      </c>
      <c r="J92" s="21">
        <f>J94+J95</f>
        <v>2.564</v>
      </c>
      <c r="K92" s="82">
        <f t="shared" si="13"/>
        <v>98.0392156862745</v>
      </c>
    </row>
    <row r="93" spans="1:11" ht="22.5">
      <c r="A93" s="47" t="s">
        <v>66</v>
      </c>
      <c r="B93" s="20" t="s">
        <v>22</v>
      </c>
      <c r="C93" s="50">
        <v>0</v>
      </c>
      <c r="D93" s="50">
        <v>0</v>
      </c>
      <c r="E93" s="15">
        <v>0</v>
      </c>
      <c r="F93" s="83">
        <f>D93*103%</f>
        <v>0</v>
      </c>
      <c r="G93" s="28">
        <v>0</v>
      </c>
      <c r="H93" s="83">
        <f>F93*102%</f>
        <v>0</v>
      </c>
      <c r="I93" s="82">
        <v>0</v>
      </c>
      <c r="J93" s="41">
        <v>0</v>
      </c>
      <c r="K93" s="82">
        <v>0</v>
      </c>
    </row>
    <row r="94" spans="1:11" ht="22.5">
      <c r="A94" s="47" t="s">
        <v>67</v>
      </c>
      <c r="B94" s="20" t="s">
        <v>22</v>
      </c>
      <c r="C94" s="89">
        <v>1.31</v>
      </c>
      <c r="D94" s="79">
        <v>1.21</v>
      </c>
      <c r="E94" s="15">
        <f t="shared" si="8"/>
        <v>92.36641221374046</v>
      </c>
      <c r="F94" s="84">
        <v>1.21</v>
      </c>
      <c r="G94" s="28">
        <f t="shared" si="9"/>
        <v>100</v>
      </c>
      <c r="H94" s="84">
        <v>1.21</v>
      </c>
      <c r="I94" s="82">
        <v>100</v>
      </c>
      <c r="J94" s="85">
        <v>1.21</v>
      </c>
      <c r="K94" s="82">
        <f t="shared" si="13"/>
        <v>100</v>
      </c>
    </row>
    <row r="95" spans="1:11" ht="22.5">
      <c r="A95" s="47" t="s">
        <v>68</v>
      </c>
      <c r="B95" s="20" t="s">
        <v>22</v>
      </c>
      <c r="C95" s="79">
        <v>1</v>
      </c>
      <c r="D95" s="79">
        <v>1.354</v>
      </c>
      <c r="E95" s="15">
        <f t="shared" si="8"/>
        <v>135.4</v>
      </c>
      <c r="F95" s="84">
        <v>1.354</v>
      </c>
      <c r="G95" s="28">
        <f t="shared" si="9"/>
        <v>100</v>
      </c>
      <c r="H95" s="84">
        <v>1.354</v>
      </c>
      <c r="I95" s="82">
        <f t="shared" si="11"/>
        <v>100</v>
      </c>
      <c r="J95" s="85">
        <v>1.354</v>
      </c>
      <c r="K95" s="82">
        <f t="shared" si="13"/>
        <v>100</v>
      </c>
    </row>
    <row r="96" spans="1:11" s="68" customFormat="1" ht="12">
      <c r="A96" s="71" t="s">
        <v>30</v>
      </c>
      <c r="B96" s="69" t="s">
        <v>96</v>
      </c>
      <c r="C96" s="90">
        <f>C99</f>
        <v>1.8</v>
      </c>
      <c r="D96" s="70">
        <f>D99</f>
        <v>2.3</v>
      </c>
      <c r="E96" s="66">
        <f t="shared" si="8"/>
        <v>127.77777777777777</v>
      </c>
      <c r="F96" s="90">
        <f>F99</f>
        <v>2.35</v>
      </c>
      <c r="G96" s="67">
        <f t="shared" si="9"/>
        <v>102.17391304347827</v>
      </c>
      <c r="H96" s="90">
        <f>H99</f>
        <v>2.4</v>
      </c>
      <c r="I96" s="87">
        <f t="shared" si="11"/>
        <v>102.12765957446808</v>
      </c>
      <c r="J96" s="90">
        <f>J99</f>
        <v>2.4</v>
      </c>
      <c r="K96" s="87">
        <f t="shared" si="13"/>
        <v>100</v>
      </c>
    </row>
    <row r="97" spans="1:11" s="68" customFormat="1" ht="22.5">
      <c r="A97" s="64" t="s">
        <v>66</v>
      </c>
      <c r="B97" s="65" t="s">
        <v>96</v>
      </c>
      <c r="C97" s="62">
        <v>0</v>
      </c>
      <c r="D97" s="62">
        <v>0</v>
      </c>
      <c r="E97" s="66">
        <v>0</v>
      </c>
      <c r="F97" s="86">
        <f>D97*103%</f>
        <v>0</v>
      </c>
      <c r="G97" s="67">
        <v>0</v>
      </c>
      <c r="H97" s="86">
        <f>F97*102%</f>
        <v>0</v>
      </c>
      <c r="I97" s="87">
        <v>0</v>
      </c>
      <c r="J97" s="88">
        <v>0</v>
      </c>
      <c r="K97" s="87">
        <v>0</v>
      </c>
    </row>
    <row r="98" spans="1:11" s="68" customFormat="1" ht="11.25">
      <c r="A98" s="64" t="s">
        <v>67</v>
      </c>
      <c r="B98" s="65" t="s">
        <v>96</v>
      </c>
      <c r="C98" s="63">
        <v>0</v>
      </c>
      <c r="D98" s="62">
        <v>0</v>
      </c>
      <c r="E98" s="66">
        <v>0</v>
      </c>
      <c r="F98" s="86">
        <f>D98*103%</f>
        <v>0</v>
      </c>
      <c r="G98" s="67">
        <v>0</v>
      </c>
      <c r="H98" s="86">
        <f>F98*102%</f>
        <v>0</v>
      </c>
      <c r="I98" s="87">
        <v>0</v>
      </c>
      <c r="J98" s="88">
        <v>0</v>
      </c>
      <c r="K98" s="87">
        <v>0</v>
      </c>
    </row>
    <row r="99" spans="1:11" s="68" customFormat="1" ht="22.5">
      <c r="A99" s="64" t="s">
        <v>68</v>
      </c>
      <c r="B99" s="65" t="s">
        <v>96</v>
      </c>
      <c r="C99" s="62">
        <v>1.8</v>
      </c>
      <c r="D99" s="62">
        <v>2.3</v>
      </c>
      <c r="E99" s="66">
        <f t="shared" si="8"/>
        <v>127.77777777777777</v>
      </c>
      <c r="F99" s="86">
        <v>2.35</v>
      </c>
      <c r="G99" s="67">
        <f t="shared" si="9"/>
        <v>102.17391304347827</v>
      </c>
      <c r="H99" s="86">
        <v>2.4</v>
      </c>
      <c r="I99" s="87">
        <f t="shared" si="11"/>
        <v>102.12765957446808</v>
      </c>
      <c r="J99" s="88">
        <v>2.4</v>
      </c>
      <c r="K99" s="87">
        <f>J99/H99*100</f>
        <v>100</v>
      </c>
    </row>
    <row r="100" spans="1:11" s="68" customFormat="1" ht="31.5">
      <c r="A100" s="71" t="s">
        <v>178</v>
      </c>
      <c r="B100" s="20" t="s">
        <v>22</v>
      </c>
      <c r="C100" s="73">
        <f>C103</f>
        <v>0.001</v>
      </c>
      <c r="D100" s="73">
        <f>D103</f>
        <v>0.001</v>
      </c>
      <c r="E100" s="66">
        <f t="shared" si="8"/>
        <v>100</v>
      </c>
      <c r="F100" s="91">
        <f>F103</f>
        <v>0.001</v>
      </c>
      <c r="G100" s="67">
        <f t="shared" si="9"/>
        <v>100</v>
      </c>
      <c r="H100" s="91">
        <f>H103</f>
        <v>0.001</v>
      </c>
      <c r="I100" s="87">
        <f t="shared" si="11"/>
        <v>100</v>
      </c>
      <c r="J100" s="92">
        <f>J103</f>
        <v>0.001</v>
      </c>
      <c r="K100" s="87">
        <f>J100/H100*100</f>
        <v>100</v>
      </c>
    </row>
    <row r="101" spans="1:11" s="68" customFormat="1" ht="22.5">
      <c r="A101" s="64" t="s">
        <v>66</v>
      </c>
      <c r="B101" s="20" t="s">
        <v>22</v>
      </c>
      <c r="C101" s="73">
        <v>0</v>
      </c>
      <c r="D101" s="73">
        <v>0</v>
      </c>
      <c r="E101" s="66">
        <v>0</v>
      </c>
      <c r="F101" s="91">
        <v>0</v>
      </c>
      <c r="G101" s="67">
        <v>0</v>
      </c>
      <c r="H101" s="91">
        <v>0</v>
      </c>
      <c r="I101" s="87">
        <v>0</v>
      </c>
      <c r="J101" s="92">
        <v>0</v>
      </c>
      <c r="K101" s="87">
        <v>0</v>
      </c>
    </row>
    <row r="102" spans="1:11" s="68" customFormat="1" ht="22.5">
      <c r="A102" s="64" t="s">
        <v>67</v>
      </c>
      <c r="B102" s="20" t="s">
        <v>22</v>
      </c>
      <c r="C102" s="73">
        <v>0</v>
      </c>
      <c r="D102" s="73">
        <v>0</v>
      </c>
      <c r="E102" s="66">
        <v>0</v>
      </c>
      <c r="F102" s="91">
        <v>0</v>
      </c>
      <c r="G102" s="67">
        <v>0</v>
      </c>
      <c r="H102" s="91">
        <v>0</v>
      </c>
      <c r="I102" s="87">
        <v>0</v>
      </c>
      <c r="J102" s="92">
        <v>0</v>
      </c>
      <c r="K102" s="87">
        <v>0</v>
      </c>
    </row>
    <row r="103" spans="1:256" s="68" customFormat="1" ht="22.5">
      <c r="A103" s="64" t="s">
        <v>68</v>
      </c>
      <c r="B103" s="20" t="s">
        <v>22</v>
      </c>
      <c r="C103" s="93">
        <v>0.001</v>
      </c>
      <c r="D103" s="80">
        <v>0.001</v>
      </c>
      <c r="E103" s="66">
        <f t="shared" si="8"/>
        <v>100</v>
      </c>
      <c r="F103" s="93">
        <v>0.001</v>
      </c>
      <c r="G103" s="67">
        <f t="shared" si="9"/>
        <v>100</v>
      </c>
      <c r="H103" s="93">
        <v>0.001</v>
      </c>
      <c r="I103" s="87">
        <f t="shared" si="11"/>
        <v>100</v>
      </c>
      <c r="J103" s="93">
        <v>0.001</v>
      </c>
      <c r="K103" s="87">
        <f>J103/H103*100</f>
        <v>100</v>
      </c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</row>
    <row r="104" spans="1:11" ht="31.5" customHeight="1">
      <c r="A104" s="17" t="s">
        <v>12</v>
      </c>
      <c r="B104" s="18"/>
      <c r="C104" s="21"/>
      <c r="D104" s="51"/>
      <c r="E104" s="74"/>
      <c r="F104" s="21"/>
      <c r="G104" s="75"/>
      <c r="H104" s="21"/>
      <c r="I104" s="94"/>
      <c r="J104" s="21"/>
      <c r="K104" s="94"/>
    </row>
    <row r="105" spans="1:11" ht="11.25">
      <c r="A105" s="49" t="s">
        <v>32</v>
      </c>
      <c r="B105" s="19" t="s">
        <v>31</v>
      </c>
      <c r="C105" s="51">
        <f>C107+C108</f>
        <v>851</v>
      </c>
      <c r="D105" s="51">
        <f>D107+D108</f>
        <v>1176</v>
      </c>
      <c r="E105" s="15">
        <f t="shared" si="8"/>
        <v>138.1903642773208</v>
      </c>
      <c r="F105" s="21">
        <f>F107+F108</f>
        <v>1176</v>
      </c>
      <c r="G105" s="28">
        <f t="shared" si="9"/>
        <v>100</v>
      </c>
      <c r="H105" s="21">
        <f>H107+H108</f>
        <v>1182</v>
      </c>
      <c r="I105" s="82">
        <f t="shared" si="11"/>
        <v>100.51020408163265</v>
      </c>
      <c r="J105" s="21">
        <f>J107+J108</f>
        <v>1182</v>
      </c>
      <c r="K105" s="82">
        <f>J105/H105*100</f>
        <v>100</v>
      </c>
    </row>
    <row r="106" spans="1:11" ht="22.5">
      <c r="A106" s="47" t="s">
        <v>66</v>
      </c>
      <c r="B106" s="20" t="s">
        <v>31</v>
      </c>
      <c r="C106" s="22">
        <v>0</v>
      </c>
      <c r="D106" s="50">
        <v>0</v>
      </c>
      <c r="E106" s="15">
        <v>0</v>
      </c>
      <c r="F106" s="83">
        <f>D106*103%</f>
        <v>0</v>
      </c>
      <c r="G106" s="28">
        <v>0</v>
      </c>
      <c r="H106" s="83">
        <f>F106*102%</f>
        <v>0</v>
      </c>
      <c r="I106" s="82">
        <v>0</v>
      </c>
      <c r="J106" s="41">
        <v>0</v>
      </c>
      <c r="K106" s="82">
        <v>0</v>
      </c>
    </row>
    <row r="107" spans="1:11" ht="11.25">
      <c r="A107" s="47" t="s">
        <v>67</v>
      </c>
      <c r="B107" s="20" t="s">
        <v>31</v>
      </c>
      <c r="C107" s="50">
        <v>541</v>
      </c>
      <c r="D107" s="50">
        <v>453</v>
      </c>
      <c r="E107" s="15">
        <f t="shared" si="8"/>
        <v>83.73382624768946</v>
      </c>
      <c r="F107" s="83">
        <v>453</v>
      </c>
      <c r="G107" s="28">
        <f t="shared" si="9"/>
        <v>100</v>
      </c>
      <c r="H107" s="83">
        <v>459</v>
      </c>
      <c r="I107" s="82">
        <f t="shared" si="11"/>
        <v>101.32450331125828</v>
      </c>
      <c r="J107" s="41">
        <v>459</v>
      </c>
      <c r="K107" s="82">
        <f>J107/H107*100</f>
        <v>100</v>
      </c>
    </row>
    <row r="108" spans="1:11" ht="22.5">
      <c r="A108" s="47" t="s">
        <v>68</v>
      </c>
      <c r="B108" s="20" t="s">
        <v>31</v>
      </c>
      <c r="C108" s="22">
        <v>310</v>
      </c>
      <c r="D108" s="50">
        <v>723</v>
      </c>
      <c r="E108" s="15">
        <f t="shared" si="8"/>
        <v>233.22580645161287</v>
      </c>
      <c r="F108" s="83">
        <v>723</v>
      </c>
      <c r="G108" s="28">
        <f t="shared" si="9"/>
        <v>100</v>
      </c>
      <c r="H108" s="83">
        <v>723</v>
      </c>
      <c r="I108" s="82">
        <f t="shared" si="11"/>
        <v>100</v>
      </c>
      <c r="J108" s="41">
        <v>723</v>
      </c>
      <c r="K108" s="82">
        <f>J108/H108*100</f>
        <v>100</v>
      </c>
    </row>
    <row r="109" spans="1:11" ht="31.5">
      <c r="A109" s="49" t="s">
        <v>33</v>
      </c>
      <c r="B109" s="19" t="s">
        <v>31</v>
      </c>
      <c r="C109" s="51">
        <f>C111+C112</f>
        <v>237</v>
      </c>
      <c r="D109" s="51">
        <f>D111+D112</f>
        <v>443</v>
      </c>
      <c r="E109" s="15">
        <f aca="true" t="shared" si="14" ref="E109:E159">D109/C109*100</f>
        <v>186.9198312236287</v>
      </c>
      <c r="F109" s="21">
        <f>F111+F112</f>
        <v>443</v>
      </c>
      <c r="G109" s="28">
        <f aca="true" t="shared" si="15" ref="G109:G159">F109/D109*100</f>
        <v>100</v>
      </c>
      <c r="H109" s="21">
        <f>H111+H112</f>
        <v>444</v>
      </c>
      <c r="I109" s="82">
        <f t="shared" si="11"/>
        <v>100.22573363431151</v>
      </c>
      <c r="J109" s="21">
        <f>J111+J112</f>
        <v>444</v>
      </c>
      <c r="K109" s="82">
        <f>J109/H109*100</f>
        <v>100</v>
      </c>
    </row>
    <row r="110" spans="1:11" ht="22.5">
      <c r="A110" s="47" t="s">
        <v>66</v>
      </c>
      <c r="B110" s="20" t="s">
        <v>31</v>
      </c>
      <c r="C110" s="22">
        <v>0</v>
      </c>
      <c r="D110" s="50">
        <v>0</v>
      </c>
      <c r="E110" s="15">
        <v>0</v>
      </c>
      <c r="F110" s="83">
        <f>D110*103%</f>
        <v>0</v>
      </c>
      <c r="G110" s="28">
        <v>0</v>
      </c>
      <c r="H110" s="83">
        <f>F110*102%</f>
        <v>0</v>
      </c>
      <c r="I110" s="82">
        <v>0</v>
      </c>
      <c r="J110" s="41">
        <v>0</v>
      </c>
      <c r="K110" s="82">
        <v>0</v>
      </c>
    </row>
    <row r="111" spans="1:11" ht="11.25">
      <c r="A111" s="47" t="s">
        <v>67</v>
      </c>
      <c r="B111" s="20" t="s">
        <v>31</v>
      </c>
      <c r="C111" s="50">
        <v>90</v>
      </c>
      <c r="D111" s="50">
        <v>75</v>
      </c>
      <c r="E111" s="15">
        <f t="shared" si="14"/>
        <v>83.33333333333334</v>
      </c>
      <c r="F111" s="83">
        <v>75</v>
      </c>
      <c r="G111" s="28">
        <f t="shared" si="15"/>
        <v>100</v>
      </c>
      <c r="H111" s="83">
        <v>75</v>
      </c>
      <c r="I111" s="82">
        <f aca="true" t="shared" si="16" ref="I111:I159">H111/F111*100</f>
        <v>100</v>
      </c>
      <c r="J111" s="41">
        <v>75</v>
      </c>
      <c r="K111" s="82">
        <f>J111/H111*100</f>
        <v>100</v>
      </c>
    </row>
    <row r="112" spans="1:11" ht="22.5">
      <c r="A112" s="47" t="s">
        <v>68</v>
      </c>
      <c r="B112" s="20" t="s">
        <v>31</v>
      </c>
      <c r="C112" s="22">
        <v>147</v>
      </c>
      <c r="D112" s="50">
        <v>368</v>
      </c>
      <c r="E112" s="15">
        <f t="shared" si="14"/>
        <v>250.34013605442178</v>
      </c>
      <c r="F112" s="83">
        <v>368</v>
      </c>
      <c r="G112" s="28">
        <f t="shared" si="15"/>
        <v>100</v>
      </c>
      <c r="H112" s="83">
        <v>369</v>
      </c>
      <c r="I112" s="82">
        <f t="shared" si="16"/>
        <v>100.2717391304348</v>
      </c>
      <c r="J112" s="41">
        <v>369</v>
      </c>
      <c r="K112" s="82">
        <f>J112/H112*100</f>
        <v>100</v>
      </c>
    </row>
    <row r="113" spans="1:11" ht="11.25">
      <c r="A113" s="49" t="s">
        <v>179</v>
      </c>
      <c r="B113" s="20" t="s">
        <v>31</v>
      </c>
      <c r="C113" s="76">
        <f>C116</f>
        <v>64</v>
      </c>
      <c r="D113" s="76">
        <f>D116</f>
        <v>80</v>
      </c>
      <c r="E113" s="15">
        <f t="shared" si="14"/>
        <v>125</v>
      </c>
      <c r="F113" s="95">
        <f>F116</f>
        <v>83</v>
      </c>
      <c r="G113" s="28">
        <f t="shared" si="15"/>
        <v>103.75000000000001</v>
      </c>
      <c r="H113" s="95">
        <f>H116</f>
        <v>84</v>
      </c>
      <c r="I113" s="82">
        <f t="shared" si="16"/>
        <v>101.20481927710843</v>
      </c>
      <c r="J113" s="96">
        <f>J116</f>
        <v>85</v>
      </c>
      <c r="K113" s="82">
        <f>J113/H113*100</f>
        <v>101.19047619047619</v>
      </c>
    </row>
    <row r="114" spans="1:11" ht="22.5">
      <c r="A114" s="47" t="s">
        <v>66</v>
      </c>
      <c r="B114" s="20" t="s">
        <v>31</v>
      </c>
      <c r="C114" s="76">
        <v>0</v>
      </c>
      <c r="D114" s="76">
        <v>0</v>
      </c>
      <c r="E114" s="15">
        <v>0</v>
      </c>
      <c r="F114" s="95">
        <v>0</v>
      </c>
      <c r="G114" s="28">
        <v>0</v>
      </c>
      <c r="H114" s="95">
        <v>0</v>
      </c>
      <c r="I114" s="82">
        <v>0</v>
      </c>
      <c r="J114" s="96">
        <v>0</v>
      </c>
      <c r="K114" s="82">
        <v>0</v>
      </c>
    </row>
    <row r="115" spans="1:11" ht="11.25">
      <c r="A115" s="47" t="s">
        <v>67</v>
      </c>
      <c r="B115" s="20" t="s">
        <v>31</v>
      </c>
      <c r="C115" s="76">
        <v>0</v>
      </c>
      <c r="D115" s="76">
        <v>0</v>
      </c>
      <c r="E115" s="15">
        <v>0</v>
      </c>
      <c r="F115" s="95">
        <v>0</v>
      </c>
      <c r="G115" s="28">
        <v>0</v>
      </c>
      <c r="H115" s="95">
        <v>0</v>
      </c>
      <c r="I115" s="82">
        <v>0</v>
      </c>
      <c r="J115" s="96">
        <v>0</v>
      </c>
      <c r="K115" s="82">
        <v>0</v>
      </c>
    </row>
    <row r="116" spans="1:11" ht="22.5">
      <c r="A116" s="47" t="s">
        <v>68</v>
      </c>
      <c r="B116" s="20" t="s">
        <v>31</v>
      </c>
      <c r="C116" s="76">
        <v>64</v>
      </c>
      <c r="D116" s="76">
        <v>80</v>
      </c>
      <c r="E116" s="15">
        <f t="shared" si="14"/>
        <v>125</v>
      </c>
      <c r="F116" s="95">
        <v>83</v>
      </c>
      <c r="G116" s="28">
        <f t="shared" si="15"/>
        <v>103.75000000000001</v>
      </c>
      <c r="H116" s="95">
        <v>84</v>
      </c>
      <c r="I116" s="82">
        <f t="shared" si="16"/>
        <v>101.20481927710843</v>
      </c>
      <c r="J116" s="96">
        <v>85</v>
      </c>
      <c r="K116" s="82">
        <f>J116/H116*100</f>
        <v>101.19047619047619</v>
      </c>
    </row>
    <row r="117" spans="1:11" ht="11.25">
      <c r="A117" s="49" t="s">
        <v>34</v>
      </c>
      <c r="B117" s="19" t="s">
        <v>31</v>
      </c>
      <c r="C117" s="51">
        <f>C120</f>
        <v>741</v>
      </c>
      <c r="D117" s="51">
        <f>D120</f>
        <v>1123</v>
      </c>
      <c r="E117" s="15">
        <f t="shared" si="14"/>
        <v>151.55195681511472</v>
      </c>
      <c r="F117" s="21">
        <f>F120</f>
        <v>1123</v>
      </c>
      <c r="G117" s="28">
        <f t="shared" si="15"/>
        <v>100</v>
      </c>
      <c r="H117" s="21">
        <f>H120</f>
        <v>1123</v>
      </c>
      <c r="I117" s="82">
        <f t="shared" si="16"/>
        <v>100</v>
      </c>
      <c r="J117" s="21">
        <f>J119+J120</f>
        <v>1123</v>
      </c>
      <c r="K117" s="82">
        <f>J117/H117*100</f>
        <v>100</v>
      </c>
    </row>
    <row r="118" spans="1:11" ht="22.5">
      <c r="A118" s="47" t="s">
        <v>66</v>
      </c>
      <c r="B118" s="20" t="s">
        <v>31</v>
      </c>
      <c r="C118" s="22">
        <v>0</v>
      </c>
      <c r="D118" s="50">
        <v>0</v>
      </c>
      <c r="E118" s="15">
        <v>0</v>
      </c>
      <c r="F118" s="83">
        <f>D118*103%</f>
        <v>0</v>
      </c>
      <c r="G118" s="28">
        <v>0</v>
      </c>
      <c r="H118" s="83">
        <f>F118*102%</f>
        <v>0</v>
      </c>
      <c r="I118" s="82">
        <v>0</v>
      </c>
      <c r="J118" s="41">
        <v>0</v>
      </c>
      <c r="K118" s="82">
        <v>0</v>
      </c>
    </row>
    <row r="119" spans="1:11" ht="11.25">
      <c r="A119" s="47" t="s">
        <v>67</v>
      </c>
      <c r="B119" s="20" t="s">
        <v>31</v>
      </c>
      <c r="C119" s="50">
        <v>0</v>
      </c>
      <c r="D119" s="50">
        <v>0</v>
      </c>
      <c r="E119" s="15">
        <v>0</v>
      </c>
      <c r="F119" s="83">
        <v>0</v>
      </c>
      <c r="G119" s="28">
        <v>0</v>
      </c>
      <c r="H119" s="83">
        <v>0</v>
      </c>
      <c r="I119" s="82">
        <v>0</v>
      </c>
      <c r="J119" s="41">
        <v>0</v>
      </c>
      <c r="K119" s="82">
        <v>0</v>
      </c>
    </row>
    <row r="120" spans="1:11" ht="22.5">
      <c r="A120" s="47" t="s">
        <v>68</v>
      </c>
      <c r="B120" s="20" t="s">
        <v>31</v>
      </c>
      <c r="C120" s="22">
        <v>741</v>
      </c>
      <c r="D120" s="50">
        <v>1123</v>
      </c>
      <c r="E120" s="15">
        <f t="shared" si="14"/>
        <v>151.55195681511472</v>
      </c>
      <c r="F120" s="83">
        <v>1123</v>
      </c>
      <c r="G120" s="28">
        <f t="shared" si="15"/>
        <v>100</v>
      </c>
      <c r="H120" s="83">
        <v>1123</v>
      </c>
      <c r="I120" s="82">
        <f t="shared" si="16"/>
        <v>100</v>
      </c>
      <c r="J120" s="41">
        <v>1123</v>
      </c>
      <c r="K120" s="82">
        <f aca="true" t="shared" si="17" ref="K120:K130">J120/H120*100</f>
        <v>100</v>
      </c>
    </row>
    <row r="121" spans="1:11" ht="22.5">
      <c r="A121" s="49" t="s">
        <v>36</v>
      </c>
      <c r="B121" s="19" t="s">
        <v>35</v>
      </c>
      <c r="C121" s="21">
        <f>C124</f>
        <v>19.4</v>
      </c>
      <c r="D121" s="51">
        <f>D124</f>
        <v>19.4</v>
      </c>
      <c r="E121" s="15">
        <f t="shared" si="14"/>
        <v>100</v>
      </c>
      <c r="F121" s="21">
        <f>F124</f>
        <v>19.4</v>
      </c>
      <c r="G121" s="28">
        <f t="shared" si="15"/>
        <v>100</v>
      </c>
      <c r="H121" s="21">
        <f>H124</f>
        <v>19.4</v>
      </c>
      <c r="I121" s="82">
        <f t="shared" si="16"/>
        <v>100</v>
      </c>
      <c r="J121" s="21">
        <f>J124</f>
        <v>19.5</v>
      </c>
      <c r="K121" s="82">
        <f t="shared" si="17"/>
        <v>100.51546391752578</v>
      </c>
    </row>
    <row r="122" spans="1:11" ht="22.5">
      <c r="A122" s="47" t="s">
        <v>66</v>
      </c>
      <c r="B122" s="20" t="s">
        <v>35</v>
      </c>
      <c r="C122" s="22">
        <v>0</v>
      </c>
      <c r="D122" s="50">
        <v>0</v>
      </c>
      <c r="E122" s="15">
        <v>0</v>
      </c>
      <c r="F122" s="83">
        <f>D122*103%</f>
        <v>0</v>
      </c>
      <c r="G122" s="28">
        <v>0</v>
      </c>
      <c r="H122" s="83">
        <f>F122*102%</f>
        <v>0</v>
      </c>
      <c r="I122" s="82">
        <v>0</v>
      </c>
      <c r="J122" s="41">
        <v>0</v>
      </c>
      <c r="K122" s="82">
        <v>0</v>
      </c>
    </row>
    <row r="123" spans="1:11" ht="22.5">
      <c r="A123" s="47" t="s">
        <v>67</v>
      </c>
      <c r="B123" s="20" t="s">
        <v>35</v>
      </c>
      <c r="C123" s="50">
        <v>0</v>
      </c>
      <c r="D123" s="50">
        <v>0</v>
      </c>
      <c r="E123" s="15">
        <v>0</v>
      </c>
      <c r="F123" s="83">
        <f>D123*103%</f>
        <v>0</v>
      </c>
      <c r="G123" s="28">
        <v>0</v>
      </c>
      <c r="H123" s="83">
        <f>F123*102%</f>
        <v>0</v>
      </c>
      <c r="I123" s="82">
        <v>0</v>
      </c>
      <c r="J123" s="41">
        <v>0</v>
      </c>
      <c r="K123" s="82">
        <v>0</v>
      </c>
    </row>
    <row r="124" spans="1:11" ht="22.5">
      <c r="A124" s="47" t="s">
        <v>68</v>
      </c>
      <c r="B124" s="20" t="s">
        <v>35</v>
      </c>
      <c r="C124" s="22">
        <v>19.4</v>
      </c>
      <c r="D124" s="50">
        <v>19.4</v>
      </c>
      <c r="E124" s="15">
        <f t="shared" si="14"/>
        <v>100</v>
      </c>
      <c r="F124" s="83">
        <v>19.4</v>
      </c>
      <c r="G124" s="28">
        <f t="shared" si="15"/>
        <v>100</v>
      </c>
      <c r="H124" s="83">
        <v>19.4</v>
      </c>
      <c r="I124" s="82">
        <f t="shared" si="16"/>
        <v>100</v>
      </c>
      <c r="J124" s="41">
        <v>19.5</v>
      </c>
      <c r="K124" s="82">
        <f t="shared" si="17"/>
        <v>100.51546391752578</v>
      </c>
    </row>
    <row r="125" spans="1:11" ht="33">
      <c r="A125" s="49" t="s">
        <v>151</v>
      </c>
      <c r="B125" s="19" t="s">
        <v>90</v>
      </c>
      <c r="C125" s="51">
        <f>C126</f>
        <v>983.2</v>
      </c>
      <c r="D125" s="51">
        <f>D126</f>
        <v>1038.8</v>
      </c>
      <c r="E125" s="15">
        <f t="shared" si="14"/>
        <v>105.65500406834825</v>
      </c>
      <c r="F125" s="21">
        <f>F126</f>
        <v>1109.5</v>
      </c>
      <c r="G125" s="28">
        <f t="shared" si="15"/>
        <v>106.80592991913747</v>
      </c>
      <c r="H125" s="21">
        <f>H126</f>
        <v>1179.3</v>
      </c>
      <c r="I125" s="82">
        <f t="shared" si="16"/>
        <v>106.29112212708426</v>
      </c>
      <c r="J125" s="21">
        <f>J126</f>
        <v>1263.2</v>
      </c>
      <c r="K125" s="82">
        <f t="shared" si="17"/>
        <v>107.11438989230902</v>
      </c>
    </row>
    <row r="126" spans="1:11" ht="33.75">
      <c r="A126" s="47" t="s">
        <v>152</v>
      </c>
      <c r="B126" s="20" t="s">
        <v>90</v>
      </c>
      <c r="C126" s="50">
        <v>983.2</v>
      </c>
      <c r="D126" s="50">
        <v>1038.8</v>
      </c>
      <c r="E126" s="15">
        <f t="shared" si="14"/>
        <v>105.65500406834825</v>
      </c>
      <c r="F126" s="83">
        <v>1109.5</v>
      </c>
      <c r="G126" s="28">
        <f t="shared" si="15"/>
        <v>106.80592991913747</v>
      </c>
      <c r="H126" s="83">
        <v>1179.3</v>
      </c>
      <c r="I126" s="82">
        <f t="shared" si="16"/>
        <v>106.29112212708426</v>
      </c>
      <c r="J126" s="41">
        <v>1263.2</v>
      </c>
      <c r="K126" s="82">
        <f t="shared" si="17"/>
        <v>107.11438989230902</v>
      </c>
    </row>
    <row r="127" spans="1:11" ht="33">
      <c r="A127" s="49" t="s">
        <v>153</v>
      </c>
      <c r="B127" s="18" t="s">
        <v>90</v>
      </c>
      <c r="C127" s="21">
        <f>C128</f>
        <v>764.2</v>
      </c>
      <c r="D127" s="51">
        <f>D128</f>
        <v>807.3</v>
      </c>
      <c r="E127" s="15">
        <f t="shared" si="14"/>
        <v>105.6398848468987</v>
      </c>
      <c r="F127" s="21">
        <f>F128</f>
        <v>837.8</v>
      </c>
      <c r="G127" s="28">
        <f t="shared" si="15"/>
        <v>103.77802551715595</v>
      </c>
      <c r="H127" s="21">
        <f>H128</f>
        <v>867</v>
      </c>
      <c r="I127" s="82">
        <f t="shared" si="16"/>
        <v>103.4853186918119</v>
      </c>
      <c r="J127" s="21">
        <f>J128</f>
        <v>899.6</v>
      </c>
      <c r="K127" s="82">
        <f t="shared" si="17"/>
        <v>103.760092272203</v>
      </c>
    </row>
    <row r="128" spans="1:11" ht="33.75">
      <c r="A128" s="47" t="s">
        <v>154</v>
      </c>
      <c r="B128" s="20" t="s">
        <v>90</v>
      </c>
      <c r="C128" s="22">
        <v>764.2</v>
      </c>
      <c r="D128" s="50">
        <v>807.3</v>
      </c>
      <c r="E128" s="15">
        <f t="shared" si="14"/>
        <v>105.6398848468987</v>
      </c>
      <c r="F128" s="83">
        <v>837.8</v>
      </c>
      <c r="G128" s="28">
        <f t="shared" si="15"/>
        <v>103.77802551715595</v>
      </c>
      <c r="H128" s="83">
        <v>867</v>
      </c>
      <c r="I128" s="82">
        <f t="shared" si="16"/>
        <v>103.4853186918119</v>
      </c>
      <c r="J128" s="41">
        <v>899.6</v>
      </c>
      <c r="K128" s="82">
        <f t="shared" si="17"/>
        <v>103.760092272203</v>
      </c>
    </row>
    <row r="129" spans="1:11" ht="21">
      <c r="A129" s="49" t="s">
        <v>37</v>
      </c>
      <c r="B129" s="18" t="s">
        <v>90</v>
      </c>
      <c r="C129" s="51">
        <f>C130</f>
        <v>143.8</v>
      </c>
      <c r="D129" s="51">
        <f>D130</f>
        <v>150.9</v>
      </c>
      <c r="E129" s="15">
        <f t="shared" si="14"/>
        <v>104.93741307371349</v>
      </c>
      <c r="F129" s="21">
        <f>F130</f>
        <v>156.6</v>
      </c>
      <c r="G129" s="28">
        <f t="shared" si="15"/>
        <v>103.77733598409542</v>
      </c>
      <c r="H129" s="21">
        <f>H130</f>
        <v>163.3</v>
      </c>
      <c r="I129" s="82">
        <f t="shared" si="16"/>
        <v>104.27841634738189</v>
      </c>
      <c r="J129" s="21">
        <f>J130</f>
        <v>169.9</v>
      </c>
      <c r="K129" s="82">
        <f t="shared" si="17"/>
        <v>104.04164115125536</v>
      </c>
    </row>
    <row r="130" spans="1:11" ht="22.5">
      <c r="A130" s="47" t="s">
        <v>103</v>
      </c>
      <c r="B130" s="20" t="s">
        <v>90</v>
      </c>
      <c r="C130" s="50">
        <v>143.8</v>
      </c>
      <c r="D130" s="50">
        <v>150.9</v>
      </c>
      <c r="E130" s="15">
        <f t="shared" si="14"/>
        <v>104.93741307371349</v>
      </c>
      <c r="F130" s="83">
        <v>156.6</v>
      </c>
      <c r="G130" s="28">
        <f t="shared" si="15"/>
        <v>103.77733598409542</v>
      </c>
      <c r="H130" s="83">
        <v>163.3</v>
      </c>
      <c r="I130" s="82">
        <f t="shared" si="16"/>
        <v>104.27841634738189</v>
      </c>
      <c r="J130" s="41">
        <v>169.9</v>
      </c>
      <c r="K130" s="82">
        <f t="shared" si="17"/>
        <v>104.04164115125536</v>
      </c>
    </row>
    <row r="131" spans="1:11" ht="42">
      <c r="A131" s="49" t="s">
        <v>122</v>
      </c>
      <c r="B131" s="18" t="s">
        <v>90</v>
      </c>
      <c r="C131" s="21">
        <f>C132</f>
        <v>552.1</v>
      </c>
      <c r="D131" s="51">
        <f>D132</f>
        <v>627</v>
      </c>
      <c r="E131" s="15">
        <f t="shared" si="14"/>
        <v>113.56638290164824</v>
      </c>
      <c r="F131" s="21">
        <f>F132</f>
        <v>5380</v>
      </c>
      <c r="G131" s="28">
        <f t="shared" si="15"/>
        <v>858.0542264752792</v>
      </c>
      <c r="H131" s="21">
        <f>H132</f>
        <v>4470</v>
      </c>
      <c r="I131" s="82">
        <f t="shared" si="16"/>
        <v>83.08550185873605</v>
      </c>
      <c r="J131" s="21">
        <f>J132</f>
        <v>4460</v>
      </c>
      <c r="K131" s="82">
        <f aca="true" t="shared" si="18" ref="K131:K136">J131/H131*100</f>
        <v>99.77628635346755</v>
      </c>
    </row>
    <row r="132" spans="1:11" ht="33.75">
      <c r="A132" s="47" t="s">
        <v>152</v>
      </c>
      <c r="B132" s="20" t="s">
        <v>90</v>
      </c>
      <c r="C132" s="22">
        <v>552.1</v>
      </c>
      <c r="D132" s="50">
        <v>627</v>
      </c>
      <c r="E132" s="15">
        <f t="shared" si="14"/>
        <v>113.56638290164824</v>
      </c>
      <c r="F132" s="83">
        <v>5380</v>
      </c>
      <c r="G132" s="28">
        <f t="shared" si="15"/>
        <v>858.0542264752792</v>
      </c>
      <c r="H132" s="83">
        <v>4470</v>
      </c>
      <c r="I132" s="82">
        <f t="shared" si="16"/>
        <v>83.08550185873605</v>
      </c>
      <c r="J132" s="41">
        <v>4460</v>
      </c>
      <c r="K132" s="82">
        <f t="shared" si="18"/>
        <v>99.77628635346755</v>
      </c>
    </row>
    <row r="133" spans="1:11" ht="52.5">
      <c r="A133" s="49" t="s">
        <v>38</v>
      </c>
      <c r="B133" s="18" t="s">
        <v>90</v>
      </c>
      <c r="C133" s="51">
        <v>78.3</v>
      </c>
      <c r="D133" s="51">
        <v>35.6</v>
      </c>
      <c r="E133" s="15">
        <f t="shared" si="14"/>
        <v>45.4661558109834</v>
      </c>
      <c r="F133" s="21">
        <v>38.3</v>
      </c>
      <c r="G133" s="28">
        <f t="shared" si="15"/>
        <v>107.58426966292134</v>
      </c>
      <c r="H133" s="21">
        <v>41.4</v>
      </c>
      <c r="I133" s="82">
        <f t="shared" si="16"/>
        <v>108.0939947780679</v>
      </c>
      <c r="J133" s="21">
        <v>45</v>
      </c>
      <c r="K133" s="82">
        <f t="shared" si="18"/>
        <v>108.69565217391303</v>
      </c>
    </row>
    <row r="134" spans="1:11" ht="33.75">
      <c r="A134" s="47" t="s">
        <v>152</v>
      </c>
      <c r="B134" s="20" t="s">
        <v>90</v>
      </c>
      <c r="C134" s="22">
        <v>24.9</v>
      </c>
      <c r="D134" s="50">
        <v>26.5</v>
      </c>
      <c r="E134" s="15">
        <f t="shared" si="14"/>
        <v>106.42570281124499</v>
      </c>
      <c r="F134" s="83">
        <v>1026.6</v>
      </c>
      <c r="G134" s="28">
        <f t="shared" si="15"/>
        <v>3873.9622641509427</v>
      </c>
      <c r="H134" s="83">
        <v>2026.8</v>
      </c>
      <c r="I134" s="82">
        <f t="shared" si="16"/>
        <v>197.42840444184688</v>
      </c>
      <c r="J134" s="41">
        <v>2126.9</v>
      </c>
      <c r="K134" s="82">
        <f t="shared" si="18"/>
        <v>104.9388198144859</v>
      </c>
    </row>
    <row r="135" spans="1:11" ht="21">
      <c r="A135" s="17" t="s">
        <v>168</v>
      </c>
      <c r="B135" s="23"/>
      <c r="C135" s="51"/>
      <c r="D135" s="51"/>
      <c r="E135" s="51"/>
      <c r="F135" s="21"/>
      <c r="G135" s="58"/>
      <c r="H135" s="21"/>
      <c r="I135" s="21"/>
      <c r="J135" s="21"/>
      <c r="K135" s="21"/>
    </row>
    <row r="136" spans="1:11" ht="22.5">
      <c r="A136" s="47" t="s">
        <v>130</v>
      </c>
      <c r="B136" s="20" t="s">
        <v>49</v>
      </c>
      <c r="C136" s="50">
        <v>445</v>
      </c>
      <c r="D136" s="50">
        <v>450</v>
      </c>
      <c r="E136" s="15">
        <f t="shared" si="14"/>
        <v>101.12359550561798</v>
      </c>
      <c r="F136" s="83">
        <v>456</v>
      </c>
      <c r="G136" s="28">
        <f t="shared" si="15"/>
        <v>101.33333333333334</v>
      </c>
      <c r="H136" s="83">
        <v>460</v>
      </c>
      <c r="I136" s="82">
        <f t="shared" si="16"/>
        <v>100.87719298245614</v>
      </c>
      <c r="J136" s="41">
        <v>464</v>
      </c>
      <c r="K136" s="82">
        <f t="shared" si="18"/>
        <v>100.8695652173913</v>
      </c>
    </row>
    <row r="137" spans="1:11" ht="22.5">
      <c r="A137" s="47" t="s">
        <v>131</v>
      </c>
      <c r="B137" s="20" t="s">
        <v>99</v>
      </c>
      <c r="C137" s="50">
        <v>610</v>
      </c>
      <c r="D137" s="50">
        <v>611</v>
      </c>
      <c r="E137" s="15">
        <f t="shared" si="14"/>
        <v>100.1639344262295</v>
      </c>
      <c r="F137" s="83">
        <v>613</v>
      </c>
      <c r="G137" s="28">
        <f t="shared" si="15"/>
        <v>100.32733224222585</v>
      </c>
      <c r="H137" s="83">
        <v>616</v>
      </c>
      <c r="I137" s="82">
        <f t="shared" si="16"/>
        <v>100.48939641109298</v>
      </c>
      <c r="J137" s="41">
        <v>619</v>
      </c>
      <c r="K137" s="82">
        <f>J137/H137*100</f>
        <v>100.48701298701299</v>
      </c>
    </row>
    <row r="138" spans="1:11" ht="33.75">
      <c r="A138" s="47" t="s">
        <v>169</v>
      </c>
      <c r="B138" s="20" t="s">
        <v>49</v>
      </c>
      <c r="C138" s="50">
        <v>2</v>
      </c>
      <c r="D138" s="50">
        <v>2</v>
      </c>
      <c r="E138" s="15">
        <f t="shared" si="14"/>
        <v>100</v>
      </c>
      <c r="F138" s="83">
        <v>2</v>
      </c>
      <c r="G138" s="28">
        <f t="shared" si="15"/>
        <v>100</v>
      </c>
      <c r="H138" s="83">
        <v>2</v>
      </c>
      <c r="I138" s="82">
        <f t="shared" si="16"/>
        <v>100</v>
      </c>
      <c r="J138" s="41">
        <v>2</v>
      </c>
      <c r="K138" s="82">
        <f>J138/H138*100</f>
        <v>100</v>
      </c>
    </row>
    <row r="139" spans="1:11" ht="22.5">
      <c r="A139" s="47" t="s">
        <v>170</v>
      </c>
      <c r="B139" s="20" t="s">
        <v>99</v>
      </c>
      <c r="C139" s="50">
        <v>391</v>
      </c>
      <c r="D139" s="50">
        <v>395</v>
      </c>
      <c r="E139" s="15">
        <f t="shared" si="14"/>
        <v>101.0230179028133</v>
      </c>
      <c r="F139" s="83">
        <v>401</v>
      </c>
      <c r="G139" s="28">
        <f t="shared" si="15"/>
        <v>101.51898734177216</v>
      </c>
      <c r="H139" s="83">
        <v>406</v>
      </c>
      <c r="I139" s="82">
        <f t="shared" si="16"/>
        <v>101.24688279301746</v>
      </c>
      <c r="J139" s="41">
        <v>409</v>
      </c>
      <c r="K139" s="82">
        <f>J139/H139*100</f>
        <v>100.73891625615762</v>
      </c>
    </row>
    <row r="140" spans="1:11" ht="90">
      <c r="A140" s="60" t="s">
        <v>134</v>
      </c>
      <c r="B140" s="20" t="s">
        <v>102</v>
      </c>
      <c r="C140" s="22">
        <v>10</v>
      </c>
      <c r="D140" s="50">
        <v>10</v>
      </c>
      <c r="E140" s="15">
        <f t="shared" si="14"/>
        <v>100</v>
      </c>
      <c r="F140" s="83">
        <f>D140</f>
        <v>10</v>
      </c>
      <c r="G140" s="28">
        <f t="shared" si="15"/>
        <v>100</v>
      </c>
      <c r="H140" s="83">
        <f>F140</f>
        <v>10</v>
      </c>
      <c r="I140" s="82">
        <f t="shared" si="16"/>
        <v>100</v>
      </c>
      <c r="J140" s="41">
        <v>10</v>
      </c>
      <c r="K140" s="82">
        <f aca="true" t="shared" si="19" ref="K140:K147">J140/H140*100</f>
        <v>100</v>
      </c>
    </row>
    <row r="141" spans="1:11" s="77" customFormat="1" ht="21">
      <c r="A141" s="17" t="s">
        <v>126</v>
      </c>
      <c r="B141" s="19"/>
      <c r="C141" s="51"/>
      <c r="D141" s="51"/>
      <c r="E141" s="51"/>
      <c r="F141" s="21"/>
      <c r="G141" s="58"/>
      <c r="H141" s="21"/>
      <c r="I141" s="21"/>
      <c r="J141" s="21"/>
      <c r="K141" s="21"/>
    </row>
    <row r="142" spans="1:11" s="77" customFormat="1" ht="22.5">
      <c r="A142" s="60" t="s">
        <v>127</v>
      </c>
      <c r="B142" s="20" t="s">
        <v>90</v>
      </c>
      <c r="C142" s="22">
        <v>792.7</v>
      </c>
      <c r="D142" s="50">
        <v>987.9</v>
      </c>
      <c r="E142" s="15">
        <f t="shared" si="14"/>
        <v>124.6247003910685</v>
      </c>
      <c r="F142" s="83">
        <v>1037.3</v>
      </c>
      <c r="G142" s="28">
        <f t="shared" si="15"/>
        <v>105.00050612410163</v>
      </c>
      <c r="H142" s="83">
        <v>1078.8</v>
      </c>
      <c r="I142" s="82">
        <f t="shared" si="16"/>
        <v>104.00077123300878</v>
      </c>
      <c r="J142" s="41">
        <v>1121.9</v>
      </c>
      <c r="K142" s="82">
        <f t="shared" si="19"/>
        <v>103.99517982944013</v>
      </c>
    </row>
    <row r="143" spans="1:11" s="77" customFormat="1" ht="21">
      <c r="A143" s="17" t="s">
        <v>123</v>
      </c>
      <c r="B143" s="18"/>
      <c r="C143" s="51"/>
      <c r="D143" s="51"/>
      <c r="E143" s="51"/>
      <c r="F143" s="21"/>
      <c r="G143" s="58"/>
      <c r="H143" s="21"/>
      <c r="I143" s="21"/>
      <c r="J143" s="21"/>
      <c r="K143" s="21"/>
    </row>
    <row r="144" spans="1:11" s="77" customFormat="1" ht="45">
      <c r="A144" s="60" t="s">
        <v>128</v>
      </c>
      <c r="B144" s="20" t="s">
        <v>49</v>
      </c>
      <c r="C144" s="22">
        <v>2</v>
      </c>
      <c r="D144" s="50">
        <v>2</v>
      </c>
      <c r="E144" s="15">
        <f t="shared" si="14"/>
        <v>100</v>
      </c>
      <c r="F144" s="83">
        <f>D144</f>
        <v>2</v>
      </c>
      <c r="G144" s="28">
        <f t="shared" si="15"/>
        <v>100</v>
      </c>
      <c r="H144" s="83">
        <f>F144</f>
        <v>2</v>
      </c>
      <c r="I144" s="82">
        <f t="shared" si="16"/>
        <v>100</v>
      </c>
      <c r="J144" s="41">
        <v>2</v>
      </c>
      <c r="K144" s="82">
        <f t="shared" si="19"/>
        <v>100</v>
      </c>
    </row>
    <row r="145" spans="1:11" s="77" customFormat="1" ht="45">
      <c r="A145" s="60" t="s">
        <v>129</v>
      </c>
      <c r="B145" s="20" t="s">
        <v>90</v>
      </c>
      <c r="C145" s="50">
        <v>450</v>
      </c>
      <c r="D145" s="50">
        <v>5367</v>
      </c>
      <c r="E145" s="15">
        <f t="shared" si="14"/>
        <v>1192.6666666666665</v>
      </c>
      <c r="F145" s="83">
        <f>D145*103%</f>
        <v>5528.01</v>
      </c>
      <c r="G145" s="28">
        <f t="shared" si="15"/>
        <v>103</v>
      </c>
      <c r="H145" s="83">
        <f>F145*102%</f>
        <v>5638.5702</v>
      </c>
      <c r="I145" s="82">
        <f t="shared" si="16"/>
        <v>102</v>
      </c>
      <c r="J145" s="41">
        <f>H145*103.5%</f>
        <v>5835.920157</v>
      </c>
      <c r="K145" s="82">
        <f t="shared" si="19"/>
        <v>103.49999999999999</v>
      </c>
    </row>
    <row r="146" spans="1:11" s="77" customFormat="1" ht="33.75">
      <c r="A146" s="60" t="s">
        <v>124</v>
      </c>
      <c r="B146" s="20" t="s">
        <v>49</v>
      </c>
      <c r="C146" s="22">
        <v>1</v>
      </c>
      <c r="D146" s="50">
        <v>1</v>
      </c>
      <c r="E146" s="15">
        <f t="shared" si="14"/>
        <v>100</v>
      </c>
      <c r="F146" s="83">
        <f>D146</f>
        <v>1</v>
      </c>
      <c r="G146" s="28">
        <f t="shared" si="15"/>
        <v>100</v>
      </c>
      <c r="H146" s="83">
        <f>F146</f>
        <v>1</v>
      </c>
      <c r="I146" s="82">
        <f t="shared" si="16"/>
        <v>100</v>
      </c>
      <c r="J146" s="41">
        <v>1</v>
      </c>
      <c r="K146" s="82">
        <f t="shared" si="19"/>
        <v>100</v>
      </c>
    </row>
    <row r="147" spans="1:11" s="77" customFormat="1" ht="33.75">
      <c r="A147" s="60" t="s">
        <v>125</v>
      </c>
      <c r="B147" s="20" t="s">
        <v>90</v>
      </c>
      <c r="C147" s="50">
        <v>1</v>
      </c>
      <c r="D147" s="50">
        <v>1</v>
      </c>
      <c r="E147" s="15">
        <f t="shared" si="14"/>
        <v>100</v>
      </c>
      <c r="F147" s="83">
        <f>D147</f>
        <v>1</v>
      </c>
      <c r="G147" s="28">
        <f t="shared" si="15"/>
        <v>100</v>
      </c>
      <c r="H147" s="83">
        <f>F147</f>
        <v>1</v>
      </c>
      <c r="I147" s="82">
        <f t="shared" si="16"/>
        <v>100</v>
      </c>
      <c r="J147" s="41">
        <v>1</v>
      </c>
      <c r="K147" s="82">
        <f t="shared" si="19"/>
        <v>100</v>
      </c>
    </row>
    <row r="148" spans="1:11" ht="21">
      <c r="A148" s="17" t="s">
        <v>136</v>
      </c>
      <c r="B148" s="19"/>
      <c r="C148" s="21"/>
      <c r="D148" s="51"/>
      <c r="E148" s="51"/>
      <c r="F148" s="21"/>
      <c r="G148" s="58"/>
      <c r="H148" s="21"/>
      <c r="I148" s="21"/>
      <c r="J148" s="21"/>
      <c r="K148" s="21"/>
    </row>
    <row r="149" spans="1:11" ht="22.5">
      <c r="A149" s="60" t="s">
        <v>137</v>
      </c>
      <c r="B149" s="20" t="s">
        <v>49</v>
      </c>
      <c r="C149" s="50">
        <v>106</v>
      </c>
      <c r="D149" s="50">
        <v>106</v>
      </c>
      <c r="E149" s="15">
        <f t="shared" si="14"/>
        <v>100</v>
      </c>
      <c r="F149" s="83">
        <f>D149</f>
        <v>106</v>
      </c>
      <c r="G149" s="28">
        <f t="shared" si="15"/>
        <v>100</v>
      </c>
      <c r="H149" s="83">
        <f>F149</f>
        <v>106</v>
      </c>
      <c r="I149" s="82">
        <f t="shared" si="16"/>
        <v>100</v>
      </c>
      <c r="J149" s="41">
        <v>106</v>
      </c>
      <c r="K149" s="82">
        <f aca="true" t="shared" si="20" ref="K149:K155">J149/H149*100</f>
        <v>100</v>
      </c>
    </row>
    <row r="150" spans="1:11" ht="22.5">
      <c r="A150" s="60" t="s">
        <v>140</v>
      </c>
      <c r="B150" s="20" t="s">
        <v>117</v>
      </c>
      <c r="C150" s="50">
        <v>550.94</v>
      </c>
      <c r="D150" s="50">
        <v>550.94</v>
      </c>
      <c r="E150" s="15">
        <f t="shared" si="14"/>
        <v>100</v>
      </c>
      <c r="F150" s="83">
        <f>D150</f>
        <v>550.94</v>
      </c>
      <c r="G150" s="28">
        <f t="shared" si="15"/>
        <v>100</v>
      </c>
      <c r="H150" s="83">
        <f>F150</f>
        <v>550.94</v>
      </c>
      <c r="I150" s="82">
        <f t="shared" si="16"/>
        <v>100</v>
      </c>
      <c r="J150" s="41">
        <v>550.94</v>
      </c>
      <c r="K150" s="82">
        <f t="shared" si="20"/>
        <v>100</v>
      </c>
    </row>
    <row r="151" spans="1:11" ht="33.75">
      <c r="A151" s="60" t="s">
        <v>141</v>
      </c>
      <c r="B151" s="20" t="s">
        <v>139</v>
      </c>
      <c r="C151" s="50">
        <v>375070.09</v>
      </c>
      <c r="D151" s="50">
        <v>375070.09</v>
      </c>
      <c r="E151" s="15">
        <f t="shared" si="14"/>
        <v>100</v>
      </c>
      <c r="F151" s="83">
        <f>D151</f>
        <v>375070.09</v>
      </c>
      <c r="G151" s="28">
        <f t="shared" si="15"/>
        <v>100</v>
      </c>
      <c r="H151" s="83">
        <f>F151</f>
        <v>375070.09</v>
      </c>
      <c r="I151" s="82">
        <f t="shared" si="16"/>
        <v>100</v>
      </c>
      <c r="J151" s="41">
        <v>375070.1</v>
      </c>
      <c r="K151" s="82">
        <f t="shared" si="20"/>
        <v>100.00000266616833</v>
      </c>
    </row>
    <row r="152" spans="1:11" ht="42">
      <c r="A152" s="17" t="s">
        <v>138</v>
      </c>
      <c r="B152" s="19"/>
      <c r="C152" s="51">
        <v>673.15</v>
      </c>
      <c r="D152" s="51">
        <v>673.15</v>
      </c>
      <c r="E152" s="15">
        <f t="shared" si="14"/>
        <v>100</v>
      </c>
      <c r="F152" s="21">
        <f>D152</f>
        <v>673.15</v>
      </c>
      <c r="G152" s="28">
        <f t="shared" si="15"/>
        <v>100</v>
      </c>
      <c r="H152" s="21">
        <f>F152</f>
        <v>673.15</v>
      </c>
      <c r="I152" s="82">
        <f t="shared" si="16"/>
        <v>100</v>
      </c>
      <c r="J152" s="21">
        <v>673.15</v>
      </c>
      <c r="K152" s="82">
        <f t="shared" si="20"/>
        <v>100</v>
      </c>
    </row>
    <row r="153" spans="1:11" ht="22.5">
      <c r="A153" s="60" t="s">
        <v>143</v>
      </c>
      <c r="B153" s="20" t="s">
        <v>142</v>
      </c>
      <c r="C153" s="50">
        <v>673.15</v>
      </c>
      <c r="D153" s="50">
        <v>673.15</v>
      </c>
      <c r="E153" s="15">
        <f t="shared" si="14"/>
        <v>100</v>
      </c>
      <c r="F153" s="83">
        <f>D153</f>
        <v>673.15</v>
      </c>
      <c r="G153" s="28">
        <f t="shared" si="15"/>
        <v>100</v>
      </c>
      <c r="H153" s="83">
        <f>F153</f>
        <v>673.15</v>
      </c>
      <c r="I153" s="82">
        <f t="shared" si="16"/>
        <v>100</v>
      </c>
      <c r="J153" s="41">
        <v>673.15</v>
      </c>
      <c r="K153" s="82">
        <f t="shared" si="20"/>
        <v>100</v>
      </c>
    </row>
    <row r="154" spans="1:11" s="77" customFormat="1" ht="11.25">
      <c r="A154" s="17" t="s">
        <v>3</v>
      </c>
      <c r="B154" s="24"/>
      <c r="C154" s="21"/>
      <c r="D154" s="51"/>
      <c r="E154" s="51"/>
      <c r="F154" s="21"/>
      <c r="G154" s="58"/>
      <c r="H154" s="21"/>
      <c r="I154" s="21"/>
      <c r="J154" s="21"/>
      <c r="K154" s="21"/>
    </row>
    <row r="155" spans="1:11" s="77" customFormat="1" ht="45">
      <c r="A155" s="60" t="s">
        <v>39</v>
      </c>
      <c r="B155" s="20" t="s">
        <v>14</v>
      </c>
      <c r="C155" s="50">
        <v>0.79</v>
      </c>
      <c r="D155" s="50">
        <v>0.81</v>
      </c>
      <c r="E155" s="15">
        <f t="shared" si="14"/>
        <v>102.53164556962024</v>
      </c>
      <c r="F155" s="83">
        <f>D155*103%</f>
        <v>0.8343</v>
      </c>
      <c r="G155" s="28">
        <f t="shared" si="15"/>
        <v>103</v>
      </c>
      <c r="H155" s="83">
        <f>F155*102%</f>
        <v>0.850986</v>
      </c>
      <c r="I155" s="82">
        <f t="shared" si="16"/>
        <v>102</v>
      </c>
      <c r="J155" s="41">
        <v>0.85</v>
      </c>
      <c r="K155" s="82">
        <f t="shared" si="20"/>
        <v>99.88413440409126</v>
      </c>
    </row>
    <row r="156" spans="1:11" s="77" customFormat="1" ht="33.75">
      <c r="A156" s="60" t="s">
        <v>100</v>
      </c>
      <c r="B156" s="20" t="s">
        <v>17</v>
      </c>
      <c r="C156" s="22">
        <v>82.7</v>
      </c>
      <c r="D156" s="50">
        <v>85.1</v>
      </c>
      <c r="E156" s="15">
        <f t="shared" si="14"/>
        <v>102.90205562273276</v>
      </c>
      <c r="F156" s="83">
        <v>86.8</v>
      </c>
      <c r="G156" s="28">
        <f t="shared" si="15"/>
        <v>101.99764982373678</v>
      </c>
      <c r="H156" s="83">
        <v>86.8</v>
      </c>
      <c r="I156" s="82">
        <f t="shared" si="16"/>
        <v>100</v>
      </c>
      <c r="J156" s="41">
        <v>86.84</v>
      </c>
      <c r="K156" s="82">
        <f>J156/H156*100</f>
        <v>100.04608294930877</v>
      </c>
    </row>
    <row r="157" spans="1:11" s="77" customFormat="1" ht="33.75">
      <c r="A157" s="60" t="s">
        <v>101</v>
      </c>
      <c r="B157" s="20" t="s">
        <v>49</v>
      </c>
      <c r="C157" s="50">
        <v>9</v>
      </c>
      <c r="D157" s="50">
        <v>9</v>
      </c>
      <c r="E157" s="15">
        <f t="shared" si="14"/>
        <v>100</v>
      </c>
      <c r="F157" s="83">
        <v>10</v>
      </c>
      <c r="G157" s="28">
        <f t="shared" si="15"/>
        <v>111.11111111111111</v>
      </c>
      <c r="H157" s="83">
        <v>10</v>
      </c>
      <c r="I157" s="82">
        <f t="shared" si="16"/>
        <v>100</v>
      </c>
      <c r="J157" s="41">
        <v>11</v>
      </c>
      <c r="K157" s="82">
        <f aca="true" t="shared" si="21" ref="K157:K210">J157/H157*100</f>
        <v>110.00000000000001</v>
      </c>
    </row>
    <row r="158" spans="1:11" ht="21">
      <c r="A158" s="17" t="s">
        <v>4</v>
      </c>
      <c r="B158" s="18"/>
      <c r="C158" s="21"/>
      <c r="D158" s="51"/>
      <c r="E158" s="51"/>
      <c r="F158" s="21"/>
      <c r="G158" s="58"/>
      <c r="H158" s="21"/>
      <c r="I158" s="21"/>
      <c r="J158" s="21"/>
      <c r="K158" s="21"/>
    </row>
    <row r="159" spans="1:11" ht="11.25">
      <c r="A159" s="60" t="s">
        <v>40</v>
      </c>
      <c r="B159" s="20" t="s">
        <v>14</v>
      </c>
      <c r="C159" s="50">
        <v>1360</v>
      </c>
      <c r="D159" s="50">
        <v>1390</v>
      </c>
      <c r="E159" s="15">
        <f t="shared" si="14"/>
        <v>102.20588235294117</v>
      </c>
      <c r="F159" s="83">
        <f>D159*103%</f>
        <v>1431.7</v>
      </c>
      <c r="G159" s="28">
        <f t="shared" si="15"/>
        <v>103</v>
      </c>
      <c r="H159" s="83">
        <f>F159*102%</f>
        <v>1460.334</v>
      </c>
      <c r="I159" s="82">
        <f t="shared" si="16"/>
        <v>102</v>
      </c>
      <c r="J159" s="41">
        <v>1460.43</v>
      </c>
      <c r="K159" s="82">
        <f t="shared" si="21"/>
        <v>100.00657383858763</v>
      </c>
    </row>
    <row r="160" spans="1:11" ht="33.75">
      <c r="A160" s="60" t="s">
        <v>41</v>
      </c>
      <c r="B160" s="20" t="s">
        <v>14</v>
      </c>
      <c r="C160" s="22">
        <v>0</v>
      </c>
      <c r="D160" s="50">
        <v>0</v>
      </c>
      <c r="E160" s="15">
        <v>0</v>
      </c>
      <c r="F160" s="83">
        <f>D160*103%</f>
        <v>0</v>
      </c>
      <c r="G160" s="28">
        <v>0</v>
      </c>
      <c r="H160" s="83">
        <f>F160*102%</f>
        <v>0</v>
      </c>
      <c r="I160" s="82">
        <v>0</v>
      </c>
      <c r="J160" s="41">
        <v>0</v>
      </c>
      <c r="K160" s="82">
        <v>0</v>
      </c>
    </row>
    <row r="161" spans="1:11" ht="22.5">
      <c r="A161" s="60" t="s">
        <v>42</v>
      </c>
      <c r="B161" s="20" t="s">
        <v>14</v>
      </c>
      <c r="C161" s="50">
        <v>0</v>
      </c>
      <c r="D161" s="50">
        <v>0</v>
      </c>
      <c r="E161" s="15">
        <v>0</v>
      </c>
      <c r="F161" s="83">
        <f>D161*103%</f>
        <v>0</v>
      </c>
      <c r="G161" s="28">
        <v>0</v>
      </c>
      <c r="H161" s="83">
        <f>F161*102%</f>
        <v>0</v>
      </c>
      <c r="I161" s="82">
        <v>0</v>
      </c>
      <c r="J161" s="41">
        <v>0</v>
      </c>
      <c r="K161" s="82">
        <v>0</v>
      </c>
    </row>
    <row r="162" spans="1:11" ht="22.5">
      <c r="A162" s="60" t="s">
        <v>43</v>
      </c>
      <c r="B162" s="20" t="s">
        <v>14</v>
      </c>
      <c r="C162" s="22">
        <v>0</v>
      </c>
      <c r="D162" s="50">
        <v>0</v>
      </c>
      <c r="E162" s="15">
        <v>0</v>
      </c>
      <c r="F162" s="83">
        <f>D162*103%</f>
        <v>0</v>
      </c>
      <c r="G162" s="28">
        <v>0</v>
      </c>
      <c r="H162" s="83">
        <f>F162*102%</f>
        <v>0</v>
      </c>
      <c r="I162" s="82">
        <v>0</v>
      </c>
      <c r="J162" s="41">
        <v>0</v>
      </c>
      <c r="K162" s="82">
        <v>0</v>
      </c>
    </row>
    <row r="163" spans="1:11" ht="21">
      <c r="A163" s="17" t="s">
        <v>5</v>
      </c>
      <c r="B163" s="24"/>
      <c r="C163" s="51"/>
      <c r="D163" s="51"/>
      <c r="E163" s="51"/>
      <c r="F163" s="21"/>
      <c r="G163" s="58"/>
      <c r="H163" s="21"/>
      <c r="I163" s="21"/>
      <c r="J163" s="21"/>
      <c r="K163" s="21"/>
    </row>
    <row r="164" spans="1:11" ht="22.5">
      <c r="A164" s="60" t="s">
        <v>44</v>
      </c>
      <c r="B164" s="20" t="s">
        <v>14</v>
      </c>
      <c r="C164" s="22">
        <v>0</v>
      </c>
      <c r="D164" s="22">
        <v>0</v>
      </c>
      <c r="E164" s="15">
        <v>0</v>
      </c>
      <c r="F164" s="83">
        <f>D164*103%</f>
        <v>0</v>
      </c>
      <c r="G164" s="28">
        <v>0</v>
      </c>
      <c r="H164" s="83">
        <f>F164*102%</f>
        <v>0</v>
      </c>
      <c r="I164" s="82">
        <v>0</v>
      </c>
      <c r="J164" s="41"/>
      <c r="K164" s="82">
        <v>0</v>
      </c>
    </row>
    <row r="165" spans="1:11" ht="22.5">
      <c r="A165" s="60" t="s">
        <v>43</v>
      </c>
      <c r="B165" s="20" t="s">
        <v>14</v>
      </c>
      <c r="C165" s="22">
        <v>0</v>
      </c>
      <c r="D165" s="22">
        <v>0</v>
      </c>
      <c r="E165" s="15">
        <v>0</v>
      </c>
      <c r="F165" s="83">
        <f>D165*103%</f>
        <v>0</v>
      </c>
      <c r="G165" s="28">
        <v>0</v>
      </c>
      <c r="H165" s="83">
        <f>F165*102%</f>
        <v>0</v>
      </c>
      <c r="I165" s="82">
        <v>0</v>
      </c>
      <c r="J165" s="41"/>
      <c r="K165" s="82">
        <v>0</v>
      </c>
    </row>
    <row r="166" spans="1:11" ht="67.5">
      <c r="A166" s="47" t="s">
        <v>6</v>
      </c>
      <c r="B166" s="20" t="s">
        <v>17</v>
      </c>
      <c r="C166" s="63">
        <v>79.2</v>
      </c>
      <c r="D166" s="62">
        <v>80</v>
      </c>
      <c r="E166" s="15">
        <f>D166/C166*100</f>
        <v>101.01010101010101</v>
      </c>
      <c r="F166" s="86">
        <v>80</v>
      </c>
      <c r="G166" s="28">
        <f>F166/D166*100</f>
        <v>100</v>
      </c>
      <c r="H166" s="86">
        <v>80</v>
      </c>
      <c r="I166" s="82">
        <f>H166/F166*100</f>
        <v>100</v>
      </c>
      <c r="J166" s="88">
        <v>80</v>
      </c>
      <c r="K166" s="82">
        <f>J166/H166*100</f>
        <v>100</v>
      </c>
    </row>
    <row r="167" spans="1:11" ht="11.25">
      <c r="A167" s="17" t="s">
        <v>7</v>
      </c>
      <c r="B167" s="18"/>
      <c r="C167" s="51"/>
      <c r="D167" s="51"/>
      <c r="E167" s="51"/>
      <c r="F167" s="21"/>
      <c r="G167" s="58"/>
      <c r="H167" s="21"/>
      <c r="I167" s="21"/>
      <c r="J167" s="21"/>
      <c r="K167" s="21"/>
    </row>
    <row r="168" spans="1:11" ht="56.25">
      <c r="A168" s="47" t="s">
        <v>69</v>
      </c>
      <c r="B168" s="20" t="s">
        <v>45</v>
      </c>
      <c r="C168" s="63">
        <v>0.45</v>
      </c>
      <c r="D168" s="62">
        <v>0.45</v>
      </c>
      <c r="E168" s="15">
        <f aca="true" t="shared" si="22" ref="E168:E209">D168/C168*100</f>
        <v>100</v>
      </c>
      <c r="F168" s="86">
        <v>0.49</v>
      </c>
      <c r="G168" s="28">
        <f aca="true" t="shared" si="23" ref="G168:G209">F168/D168*100</f>
        <v>108.88888888888889</v>
      </c>
      <c r="H168" s="86">
        <v>0.5</v>
      </c>
      <c r="I168" s="82">
        <f aca="true" t="shared" si="24" ref="I168:I210">H168/F168*100</f>
        <v>102.04081632653062</v>
      </c>
      <c r="J168" s="88">
        <v>0.5</v>
      </c>
      <c r="K168" s="82">
        <f t="shared" si="21"/>
        <v>100</v>
      </c>
    </row>
    <row r="169" spans="1:11" ht="56.25">
      <c r="A169" s="47" t="s">
        <v>46</v>
      </c>
      <c r="B169" s="20" t="s">
        <v>45</v>
      </c>
      <c r="C169" s="62">
        <v>0.45</v>
      </c>
      <c r="D169" s="62">
        <v>0.45</v>
      </c>
      <c r="E169" s="15">
        <f t="shared" si="22"/>
        <v>100</v>
      </c>
      <c r="F169" s="86">
        <v>0.49</v>
      </c>
      <c r="G169" s="28">
        <f t="shared" si="23"/>
        <v>108.88888888888889</v>
      </c>
      <c r="H169" s="86">
        <v>0.5</v>
      </c>
      <c r="I169" s="82">
        <f t="shared" si="24"/>
        <v>102.04081632653062</v>
      </c>
      <c r="J169" s="88">
        <v>0.5</v>
      </c>
      <c r="K169" s="82">
        <f t="shared" si="21"/>
        <v>100</v>
      </c>
    </row>
    <row r="170" spans="1:11" ht="22.5">
      <c r="A170" s="60" t="s">
        <v>132</v>
      </c>
      <c r="B170" s="20" t="s">
        <v>133</v>
      </c>
      <c r="C170" s="22">
        <v>250</v>
      </c>
      <c r="D170" s="50">
        <v>0</v>
      </c>
      <c r="E170" s="15">
        <v>0</v>
      </c>
      <c r="F170" s="83">
        <v>0</v>
      </c>
      <c r="G170" s="28">
        <v>0</v>
      </c>
      <c r="H170" s="83">
        <v>0</v>
      </c>
      <c r="I170" s="82">
        <v>0</v>
      </c>
      <c r="J170" s="41">
        <v>0</v>
      </c>
      <c r="K170" s="82">
        <v>0</v>
      </c>
    </row>
    <row r="171" spans="1:11" ht="33.75">
      <c r="A171" s="60" t="s">
        <v>47</v>
      </c>
      <c r="B171" s="20" t="s">
        <v>70</v>
      </c>
      <c r="C171" s="50">
        <v>0</v>
      </c>
      <c r="D171" s="50">
        <v>0</v>
      </c>
      <c r="E171" s="15">
        <v>0</v>
      </c>
      <c r="F171" s="83">
        <f>D171*103%</f>
        <v>0</v>
      </c>
      <c r="G171" s="28">
        <v>0</v>
      </c>
      <c r="H171" s="83">
        <f>F171*102%</f>
        <v>0</v>
      </c>
      <c r="I171" s="82">
        <v>0</v>
      </c>
      <c r="J171" s="41">
        <v>0</v>
      </c>
      <c r="K171" s="82">
        <v>0</v>
      </c>
    </row>
    <row r="172" spans="1:11" ht="31.5">
      <c r="A172" s="17" t="s">
        <v>8</v>
      </c>
      <c r="B172" s="25"/>
      <c r="C172" s="21"/>
      <c r="D172" s="51"/>
      <c r="E172" s="15"/>
      <c r="F172" s="21"/>
      <c r="G172" s="28"/>
      <c r="H172" s="21"/>
      <c r="I172" s="82"/>
      <c r="J172" s="21"/>
      <c r="K172" s="82"/>
    </row>
    <row r="173" spans="1:11" ht="45">
      <c r="A173" s="60" t="s">
        <v>48</v>
      </c>
      <c r="B173" s="20" t="s">
        <v>71</v>
      </c>
      <c r="C173" s="50">
        <v>0</v>
      </c>
      <c r="D173" s="50">
        <v>0</v>
      </c>
      <c r="E173" s="15">
        <v>0</v>
      </c>
      <c r="F173" s="83">
        <f aca="true" t="shared" si="25" ref="F173:F181">D173*103%</f>
        <v>0</v>
      </c>
      <c r="G173" s="28">
        <v>0</v>
      </c>
      <c r="H173" s="83">
        <f>F173*102%</f>
        <v>0</v>
      </c>
      <c r="I173" s="82">
        <v>0</v>
      </c>
      <c r="J173" s="41">
        <v>0</v>
      </c>
      <c r="K173" s="82">
        <v>0</v>
      </c>
    </row>
    <row r="174" spans="1:11" ht="11.25">
      <c r="A174" s="60" t="s">
        <v>50</v>
      </c>
      <c r="B174" s="20" t="s">
        <v>49</v>
      </c>
      <c r="C174" s="22">
        <v>0</v>
      </c>
      <c r="D174" s="50">
        <v>0</v>
      </c>
      <c r="E174" s="15">
        <v>0</v>
      </c>
      <c r="F174" s="83">
        <f t="shared" si="25"/>
        <v>0</v>
      </c>
      <c r="G174" s="28">
        <v>0</v>
      </c>
      <c r="H174" s="83">
        <f>F174*102%</f>
        <v>0</v>
      </c>
      <c r="I174" s="82">
        <v>0</v>
      </c>
      <c r="J174" s="41">
        <v>0</v>
      </c>
      <c r="K174" s="82">
        <v>0</v>
      </c>
    </row>
    <row r="175" spans="1:11" ht="67.5">
      <c r="A175" s="17" t="s">
        <v>73</v>
      </c>
      <c r="B175" s="19" t="s">
        <v>72</v>
      </c>
      <c r="C175" s="51">
        <v>140</v>
      </c>
      <c r="D175" s="51">
        <v>145</v>
      </c>
      <c r="E175" s="15">
        <f t="shared" si="22"/>
        <v>103.57142857142858</v>
      </c>
      <c r="F175" s="51">
        <v>145</v>
      </c>
      <c r="G175" s="28">
        <f t="shared" si="23"/>
        <v>100</v>
      </c>
      <c r="H175" s="51">
        <v>145</v>
      </c>
      <c r="I175" s="37">
        <f t="shared" si="24"/>
        <v>100</v>
      </c>
      <c r="J175" s="21">
        <v>145</v>
      </c>
      <c r="K175" s="82">
        <f t="shared" si="21"/>
        <v>100</v>
      </c>
    </row>
    <row r="176" spans="1:11" ht="45">
      <c r="A176" s="59" t="s">
        <v>75</v>
      </c>
      <c r="B176" s="20" t="s">
        <v>74</v>
      </c>
      <c r="C176" s="50">
        <v>10</v>
      </c>
      <c r="D176" s="50">
        <v>11.5</v>
      </c>
      <c r="E176" s="15">
        <v>115</v>
      </c>
      <c r="F176" s="50">
        <v>11.5</v>
      </c>
      <c r="G176" s="28">
        <f t="shared" si="23"/>
        <v>100</v>
      </c>
      <c r="H176" s="50">
        <v>11.5</v>
      </c>
      <c r="I176" s="37">
        <f t="shared" si="24"/>
        <v>100</v>
      </c>
      <c r="J176" s="41">
        <v>11.5</v>
      </c>
      <c r="K176" s="82">
        <f t="shared" si="21"/>
        <v>100</v>
      </c>
    </row>
    <row r="177" spans="1:11" ht="45">
      <c r="A177" s="60" t="s">
        <v>76</v>
      </c>
      <c r="B177" s="20" t="s">
        <v>74</v>
      </c>
      <c r="C177" s="50">
        <v>15.5</v>
      </c>
      <c r="D177" s="50">
        <v>15.5</v>
      </c>
      <c r="E177" s="15">
        <f t="shared" si="22"/>
        <v>100</v>
      </c>
      <c r="F177" s="50">
        <v>15.5</v>
      </c>
      <c r="G177" s="28">
        <f t="shared" si="23"/>
        <v>100</v>
      </c>
      <c r="H177" s="50">
        <v>15.5</v>
      </c>
      <c r="I177" s="37">
        <f>H177/F177*100</f>
        <v>100</v>
      </c>
      <c r="J177" s="41">
        <v>15.5</v>
      </c>
      <c r="K177" s="82">
        <f t="shared" si="21"/>
        <v>100</v>
      </c>
    </row>
    <row r="178" spans="1:11" ht="45">
      <c r="A178" s="60" t="s">
        <v>77</v>
      </c>
      <c r="B178" s="20" t="s">
        <v>74</v>
      </c>
      <c r="C178" s="50">
        <v>20</v>
      </c>
      <c r="D178" s="50">
        <v>20</v>
      </c>
      <c r="E178" s="15">
        <f t="shared" si="22"/>
        <v>100</v>
      </c>
      <c r="F178" s="50">
        <v>20</v>
      </c>
      <c r="G178" s="28">
        <f t="shared" si="23"/>
        <v>100</v>
      </c>
      <c r="H178" s="50">
        <v>20</v>
      </c>
      <c r="I178" s="37">
        <f>H178/F178*100</f>
        <v>100</v>
      </c>
      <c r="J178" s="41">
        <v>20</v>
      </c>
      <c r="K178" s="82">
        <f t="shared" si="21"/>
        <v>100</v>
      </c>
    </row>
    <row r="179" spans="1:11" ht="45">
      <c r="A179" s="60" t="s">
        <v>78</v>
      </c>
      <c r="B179" s="20" t="s">
        <v>74</v>
      </c>
      <c r="C179" s="50">
        <v>25</v>
      </c>
      <c r="D179" s="50">
        <v>25</v>
      </c>
      <c r="E179" s="15">
        <f t="shared" si="22"/>
        <v>100</v>
      </c>
      <c r="F179" s="50">
        <v>25</v>
      </c>
      <c r="G179" s="28">
        <f t="shared" si="23"/>
        <v>100</v>
      </c>
      <c r="H179" s="50">
        <v>25</v>
      </c>
      <c r="I179" s="37">
        <f>H179/F179*100</f>
        <v>100</v>
      </c>
      <c r="J179" s="41">
        <v>25</v>
      </c>
      <c r="K179" s="82">
        <f t="shared" si="21"/>
        <v>100</v>
      </c>
    </row>
    <row r="180" spans="1:11" ht="45">
      <c r="A180" s="60" t="s">
        <v>79</v>
      </c>
      <c r="B180" s="20" t="s">
        <v>80</v>
      </c>
      <c r="C180" s="22">
        <v>0</v>
      </c>
      <c r="D180" s="50">
        <v>0</v>
      </c>
      <c r="E180" s="15">
        <v>0</v>
      </c>
      <c r="F180" s="83">
        <f t="shared" si="25"/>
        <v>0</v>
      </c>
      <c r="G180" s="28">
        <v>0</v>
      </c>
      <c r="H180" s="83">
        <f>F180*102%</f>
        <v>0</v>
      </c>
      <c r="I180" s="82">
        <v>0</v>
      </c>
      <c r="J180" s="41">
        <v>0</v>
      </c>
      <c r="K180" s="82">
        <v>0</v>
      </c>
    </row>
    <row r="181" spans="1:11" ht="78.75">
      <c r="A181" s="60" t="s">
        <v>52</v>
      </c>
      <c r="B181" s="20" t="s">
        <v>51</v>
      </c>
      <c r="C181" s="50">
        <v>932</v>
      </c>
      <c r="D181" s="50">
        <v>932</v>
      </c>
      <c r="E181" s="15">
        <f t="shared" si="22"/>
        <v>100</v>
      </c>
      <c r="F181" s="83">
        <f t="shared" si="25"/>
        <v>959.96</v>
      </c>
      <c r="G181" s="28">
        <f t="shared" si="23"/>
        <v>103</v>
      </c>
      <c r="H181" s="83">
        <f>F181*102%</f>
        <v>979.1592</v>
      </c>
      <c r="I181" s="82">
        <f t="shared" si="24"/>
        <v>102</v>
      </c>
      <c r="J181" s="41">
        <v>979.16</v>
      </c>
      <c r="K181" s="82">
        <f t="shared" si="21"/>
        <v>100.00008170275068</v>
      </c>
    </row>
    <row r="182" spans="1:11" ht="33.75">
      <c r="A182" s="60" t="s">
        <v>54</v>
      </c>
      <c r="B182" s="20" t="s">
        <v>53</v>
      </c>
      <c r="C182" s="22">
        <v>744</v>
      </c>
      <c r="D182" s="50">
        <v>744</v>
      </c>
      <c r="E182" s="15">
        <f t="shared" si="22"/>
        <v>100</v>
      </c>
      <c r="F182" s="83">
        <f>D182</f>
        <v>744</v>
      </c>
      <c r="G182" s="28">
        <f t="shared" si="23"/>
        <v>100</v>
      </c>
      <c r="H182" s="83">
        <f>F182</f>
        <v>744</v>
      </c>
      <c r="I182" s="82">
        <f t="shared" si="24"/>
        <v>100</v>
      </c>
      <c r="J182" s="41">
        <v>744</v>
      </c>
      <c r="K182" s="82">
        <f t="shared" si="21"/>
        <v>100</v>
      </c>
    </row>
    <row r="183" spans="1:11" ht="56.25">
      <c r="A183" s="60" t="s">
        <v>108</v>
      </c>
      <c r="B183" s="20" t="s">
        <v>99</v>
      </c>
      <c r="C183" s="50">
        <v>650</v>
      </c>
      <c r="D183" s="50">
        <v>744</v>
      </c>
      <c r="E183" s="15">
        <f t="shared" si="22"/>
        <v>114.46153846153845</v>
      </c>
      <c r="F183" s="83">
        <v>774</v>
      </c>
      <c r="G183" s="28">
        <f t="shared" si="23"/>
        <v>104.03225806451613</v>
      </c>
      <c r="H183" s="83">
        <v>774</v>
      </c>
      <c r="I183" s="82">
        <f t="shared" si="24"/>
        <v>100</v>
      </c>
      <c r="J183" s="41">
        <v>774</v>
      </c>
      <c r="K183" s="82">
        <f>J183/H183*100</f>
        <v>100</v>
      </c>
    </row>
    <row r="184" spans="1:11" ht="45">
      <c r="A184" s="47" t="s">
        <v>119</v>
      </c>
      <c r="B184" s="20" t="s">
        <v>55</v>
      </c>
      <c r="C184" s="22">
        <v>597</v>
      </c>
      <c r="D184" s="50">
        <v>597</v>
      </c>
      <c r="E184" s="15">
        <f t="shared" si="22"/>
        <v>100</v>
      </c>
      <c r="F184" s="83">
        <f>D184</f>
        <v>597</v>
      </c>
      <c r="G184" s="28">
        <f t="shared" si="23"/>
        <v>100</v>
      </c>
      <c r="H184" s="83">
        <v>597</v>
      </c>
      <c r="I184" s="82">
        <f t="shared" si="24"/>
        <v>100</v>
      </c>
      <c r="J184" s="41">
        <v>597</v>
      </c>
      <c r="K184" s="82">
        <f t="shared" si="21"/>
        <v>100</v>
      </c>
    </row>
    <row r="185" spans="1:11" ht="22.5">
      <c r="A185" s="47" t="s">
        <v>56</v>
      </c>
      <c r="B185" s="20" t="s">
        <v>17</v>
      </c>
      <c r="C185" s="50">
        <v>43</v>
      </c>
      <c r="D185" s="50">
        <v>43</v>
      </c>
      <c r="E185" s="15">
        <f t="shared" si="22"/>
        <v>100</v>
      </c>
      <c r="F185" s="83">
        <v>44</v>
      </c>
      <c r="G185" s="28">
        <f t="shared" si="23"/>
        <v>102.32558139534885</v>
      </c>
      <c r="H185" s="83">
        <v>44.1</v>
      </c>
      <c r="I185" s="82">
        <f t="shared" si="24"/>
        <v>100.22727272727272</v>
      </c>
      <c r="J185" s="41">
        <v>44.4</v>
      </c>
      <c r="K185" s="82">
        <f t="shared" si="21"/>
        <v>100.68027210884354</v>
      </c>
    </row>
    <row r="186" spans="1:11" ht="59.25" customHeight="1">
      <c r="A186" s="17" t="s">
        <v>85</v>
      </c>
      <c r="B186" s="19" t="s">
        <v>49</v>
      </c>
      <c r="C186" s="21">
        <v>402</v>
      </c>
      <c r="D186" s="51">
        <v>405</v>
      </c>
      <c r="E186" s="15">
        <f t="shared" si="22"/>
        <v>100.74626865671641</v>
      </c>
      <c r="F186" s="21">
        <v>409</v>
      </c>
      <c r="G186" s="28">
        <f t="shared" si="23"/>
        <v>100.98765432098766</v>
      </c>
      <c r="H186" s="21">
        <v>417</v>
      </c>
      <c r="I186" s="82">
        <f t="shared" si="24"/>
        <v>101.9559902200489</v>
      </c>
      <c r="J186" s="21">
        <v>421</v>
      </c>
      <c r="K186" s="82">
        <f t="shared" si="21"/>
        <v>100.95923261390887</v>
      </c>
    </row>
    <row r="187" spans="1:11" ht="11.25">
      <c r="A187" s="61" t="s">
        <v>87</v>
      </c>
      <c r="B187" s="26"/>
      <c r="C187" s="50"/>
      <c r="D187" s="50"/>
      <c r="E187" s="15"/>
      <c r="F187" s="83"/>
      <c r="G187" s="28"/>
      <c r="H187" s="83"/>
      <c r="I187" s="82"/>
      <c r="J187" s="41"/>
      <c r="K187" s="82"/>
    </row>
    <row r="188" spans="1:11" ht="33.75">
      <c r="A188" s="60" t="s">
        <v>88</v>
      </c>
      <c r="B188" s="20" t="s">
        <v>49</v>
      </c>
      <c r="C188" s="22">
        <v>2</v>
      </c>
      <c r="D188" s="50">
        <v>2</v>
      </c>
      <c r="E188" s="15">
        <f t="shared" si="22"/>
        <v>100</v>
      </c>
      <c r="F188" s="83">
        <f>D188</f>
        <v>2</v>
      </c>
      <c r="G188" s="28">
        <f t="shared" si="23"/>
        <v>100</v>
      </c>
      <c r="H188" s="83">
        <f>F188</f>
        <v>2</v>
      </c>
      <c r="I188" s="82">
        <f t="shared" si="24"/>
        <v>100</v>
      </c>
      <c r="J188" s="41">
        <v>2</v>
      </c>
      <c r="K188" s="82">
        <f t="shared" si="21"/>
        <v>100</v>
      </c>
    </row>
    <row r="189" spans="1:11" ht="33.75">
      <c r="A189" s="60" t="s">
        <v>89</v>
      </c>
      <c r="B189" s="20" t="s">
        <v>49</v>
      </c>
      <c r="C189" s="50">
        <v>14</v>
      </c>
      <c r="D189" s="50">
        <v>14</v>
      </c>
      <c r="E189" s="15">
        <f t="shared" si="22"/>
        <v>100</v>
      </c>
      <c r="F189" s="83">
        <f>D189</f>
        <v>14</v>
      </c>
      <c r="G189" s="28">
        <f t="shared" si="23"/>
        <v>100</v>
      </c>
      <c r="H189" s="83">
        <f>F189</f>
        <v>14</v>
      </c>
      <c r="I189" s="82">
        <f t="shared" si="24"/>
        <v>100</v>
      </c>
      <c r="J189" s="41">
        <v>14</v>
      </c>
      <c r="K189" s="82">
        <f t="shared" si="21"/>
        <v>100</v>
      </c>
    </row>
    <row r="190" spans="1:11" ht="56.25">
      <c r="A190" s="60" t="s">
        <v>91</v>
      </c>
      <c r="B190" s="20" t="s">
        <v>49</v>
      </c>
      <c r="C190" s="22">
        <v>21</v>
      </c>
      <c r="D190" s="50">
        <v>21</v>
      </c>
      <c r="E190" s="15">
        <f t="shared" si="22"/>
        <v>100</v>
      </c>
      <c r="F190" s="83">
        <f>D190</f>
        <v>21</v>
      </c>
      <c r="G190" s="28">
        <f t="shared" si="23"/>
        <v>100</v>
      </c>
      <c r="H190" s="83">
        <f>F190</f>
        <v>21</v>
      </c>
      <c r="I190" s="82">
        <f t="shared" si="24"/>
        <v>100</v>
      </c>
      <c r="J190" s="41">
        <v>22</v>
      </c>
      <c r="K190" s="82">
        <f t="shared" si="21"/>
        <v>104.76190476190477</v>
      </c>
    </row>
    <row r="191" spans="1:11" ht="22.5">
      <c r="A191" s="60" t="s">
        <v>86</v>
      </c>
      <c r="B191" s="20" t="s">
        <v>49</v>
      </c>
      <c r="C191" s="50">
        <v>368</v>
      </c>
      <c r="D191" s="50">
        <v>370</v>
      </c>
      <c r="E191" s="15">
        <f t="shared" si="22"/>
        <v>100.54347826086956</v>
      </c>
      <c r="F191" s="83">
        <f>D191+2</f>
        <v>372</v>
      </c>
      <c r="G191" s="28">
        <f t="shared" si="23"/>
        <v>100.54054054054053</v>
      </c>
      <c r="H191" s="83">
        <f>F191+3</f>
        <v>375</v>
      </c>
      <c r="I191" s="82">
        <f t="shared" si="24"/>
        <v>100.80645161290323</v>
      </c>
      <c r="J191" s="41">
        <v>383</v>
      </c>
      <c r="K191" s="82">
        <f t="shared" si="21"/>
        <v>102.13333333333334</v>
      </c>
    </row>
    <row r="192" spans="1:11" ht="30" customHeight="1">
      <c r="A192" s="17" t="s">
        <v>11</v>
      </c>
      <c r="B192" s="18"/>
      <c r="C192" s="21"/>
      <c r="D192" s="21"/>
      <c r="E192" s="51"/>
      <c r="F192" s="21"/>
      <c r="G192" s="58"/>
      <c r="H192" s="21"/>
      <c r="I192" s="21"/>
      <c r="J192" s="21"/>
      <c r="K192" s="21"/>
    </row>
    <row r="193" spans="1:11" ht="22.5">
      <c r="A193" s="60" t="s">
        <v>58</v>
      </c>
      <c r="B193" s="20" t="s">
        <v>57</v>
      </c>
      <c r="C193" s="52">
        <v>23.27</v>
      </c>
      <c r="D193" s="53">
        <v>23.27</v>
      </c>
      <c r="E193" s="15">
        <f t="shared" si="22"/>
        <v>100</v>
      </c>
      <c r="F193" s="53">
        <v>23.27</v>
      </c>
      <c r="G193" s="28">
        <f t="shared" si="23"/>
        <v>100</v>
      </c>
      <c r="H193" s="53">
        <v>23.27</v>
      </c>
      <c r="I193" s="30">
        <f>H193/F193*100</f>
        <v>100</v>
      </c>
      <c r="J193" s="42">
        <v>23.27</v>
      </c>
      <c r="K193" s="82">
        <f t="shared" si="21"/>
        <v>100</v>
      </c>
    </row>
    <row r="194" spans="1:11" ht="30.75" customHeight="1">
      <c r="A194" s="60" t="s">
        <v>93</v>
      </c>
      <c r="B194" s="20" t="s">
        <v>57</v>
      </c>
      <c r="C194" s="22">
        <v>123.2</v>
      </c>
      <c r="D194" s="22">
        <v>123.2</v>
      </c>
      <c r="E194" s="15">
        <f t="shared" si="22"/>
        <v>100</v>
      </c>
      <c r="F194" s="83">
        <f>D194</f>
        <v>123.2</v>
      </c>
      <c r="G194" s="28">
        <f t="shared" si="23"/>
        <v>100</v>
      </c>
      <c r="H194" s="83">
        <f>F194</f>
        <v>123.2</v>
      </c>
      <c r="I194" s="82">
        <f t="shared" si="24"/>
        <v>100</v>
      </c>
      <c r="J194" s="41">
        <v>123.2</v>
      </c>
      <c r="K194" s="82">
        <f t="shared" si="21"/>
        <v>100</v>
      </c>
    </row>
    <row r="195" spans="1:11" ht="11.25">
      <c r="A195" s="61" t="s">
        <v>87</v>
      </c>
      <c r="B195" s="20"/>
      <c r="C195" s="22"/>
      <c r="D195" s="22"/>
      <c r="E195" s="15"/>
      <c r="F195" s="83"/>
      <c r="G195" s="28"/>
      <c r="H195" s="83"/>
      <c r="I195" s="82"/>
      <c r="J195" s="41"/>
      <c r="K195" s="82"/>
    </row>
    <row r="196" spans="1:11" ht="33.75">
      <c r="A196" s="60" t="s">
        <v>94</v>
      </c>
      <c r="B196" s="20" t="s">
        <v>57</v>
      </c>
      <c r="C196" s="22">
        <v>123.2</v>
      </c>
      <c r="D196" s="22">
        <v>123.2</v>
      </c>
      <c r="E196" s="15">
        <f t="shared" si="22"/>
        <v>100</v>
      </c>
      <c r="F196" s="83">
        <f>D196</f>
        <v>123.2</v>
      </c>
      <c r="G196" s="28">
        <f t="shared" si="23"/>
        <v>100</v>
      </c>
      <c r="H196" s="83">
        <f>F196</f>
        <v>123.2</v>
      </c>
      <c r="I196" s="82">
        <f t="shared" si="24"/>
        <v>100</v>
      </c>
      <c r="J196" s="41">
        <v>123.2</v>
      </c>
      <c r="K196" s="82">
        <f t="shared" si="21"/>
        <v>100</v>
      </c>
    </row>
    <row r="197" spans="1:11" ht="45">
      <c r="A197" s="60" t="s">
        <v>95</v>
      </c>
      <c r="B197" s="20" t="s">
        <v>57</v>
      </c>
      <c r="C197" s="22">
        <v>0</v>
      </c>
      <c r="D197" s="22">
        <v>0</v>
      </c>
      <c r="E197" s="15">
        <v>0</v>
      </c>
      <c r="F197" s="83">
        <f>D197*103%</f>
        <v>0</v>
      </c>
      <c r="G197" s="28">
        <v>0</v>
      </c>
      <c r="H197" s="83">
        <f>F197*102%</f>
        <v>0</v>
      </c>
      <c r="I197" s="82">
        <v>0</v>
      </c>
      <c r="J197" s="41">
        <v>0</v>
      </c>
      <c r="K197" s="82">
        <v>0</v>
      </c>
    </row>
    <row r="198" spans="1:11" ht="45">
      <c r="A198" s="60" t="s">
        <v>120</v>
      </c>
      <c r="B198" s="20" t="s">
        <v>57</v>
      </c>
      <c r="C198" s="22">
        <v>0</v>
      </c>
      <c r="D198" s="22">
        <v>0</v>
      </c>
      <c r="E198" s="15">
        <v>0</v>
      </c>
      <c r="F198" s="83">
        <f>D198*103%</f>
        <v>0</v>
      </c>
      <c r="G198" s="28">
        <v>0</v>
      </c>
      <c r="H198" s="83">
        <f>F198*102%</f>
        <v>0</v>
      </c>
      <c r="I198" s="82">
        <v>0</v>
      </c>
      <c r="J198" s="41">
        <v>0</v>
      </c>
      <c r="K198" s="82">
        <v>0</v>
      </c>
    </row>
    <row r="199" spans="1:11" ht="22.5">
      <c r="A199" s="60" t="s">
        <v>59</v>
      </c>
      <c r="B199" s="20" t="s">
        <v>57</v>
      </c>
      <c r="C199" s="22">
        <v>0</v>
      </c>
      <c r="D199" s="22">
        <v>0</v>
      </c>
      <c r="E199" s="15">
        <v>0</v>
      </c>
      <c r="F199" s="83">
        <f>D199*103%</f>
        <v>0</v>
      </c>
      <c r="G199" s="28">
        <v>0</v>
      </c>
      <c r="H199" s="83">
        <f>F199*102%</f>
        <v>0</v>
      </c>
      <c r="I199" s="82">
        <v>0</v>
      </c>
      <c r="J199" s="41">
        <v>0</v>
      </c>
      <c r="K199" s="82">
        <v>0</v>
      </c>
    </row>
    <row r="200" spans="1:11" ht="45">
      <c r="A200" s="60" t="s">
        <v>121</v>
      </c>
      <c r="B200" s="20" t="s">
        <v>57</v>
      </c>
      <c r="C200" s="22">
        <v>0</v>
      </c>
      <c r="D200" s="22">
        <v>0</v>
      </c>
      <c r="E200" s="15">
        <v>0</v>
      </c>
      <c r="F200" s="83">
        <f>D200*103%</f>
        <v>0</v>
      </c>
      <c r="G200" s="28">
        <v>0</v>
      </c>
      <c r="H200" s="83">
        <f>F200*102%</f>
        <v>0</v>
      </c>
      <c r="I200" s="82">
        <v>0</v>
      </c>
      <c r="J200" s="41">
        <v>0</v>
      </c>
      <c r="K200" s="82">
        <v>0</v>
      </c>
    </row>
    <row r="201" spans="1:11" ht="33.75">
      <c r="A201" s="60" t="s">
        <v>60</v>
      </c>
      <c r="B201" s="20" t="s">
        <v>57</v>
      </c>
      <c r="C201" s="22">
        <v>139.15</v>
      </c>
      <c r="D201" s="22">
        <v>139.15</v>
      </c>
      <c r="E201" s="15">
        <f t="shared" si="22"/>
        <v>100</v>
      </c>
      <c r="F201" s="83">
        <v>139.15</v>
      </c>
      <c r="G201" s="28">
        <f t="shared" si="23"/>
        <v>100</v>
      </c>
      <c r="H201" s="83">
        <v>139.15</v>
      </c>
      <c r="I201" s="82">
        <f t="shared" si="24"/>
        <v>100</v>
      </c>
      <c r="J201" s="41">
        <v>139.15</v>
      </c>
      <c r="K201" s="82">
        <f t="shared" si="21"/>
        <v>100</v>
      </c>
    </row>
    <row r="202" spans="1:11" ht="22.5">
      <c r="A202" s="60" t="s">
        <v>97</v>
      </c>
      <c r="B202" s="20" t="s">
        <v>57</v>
      </c>
      <c r="C202" s="22">
        <v>70.4</v>
      </c>
      <c r="D202" s="22">
        <v>70.4</v>
      </c>
      <c r="E202" s="15">
        <f t="shared" si="22"/>
        <v>100</v>
      </c>
      <c r="F202" s="83">
        <f>D202</f>
        <v>70.4</v>
      </c>
      <c r="G202" s="28">
        <f t="shared" si="23"/>
        <v>100</v>
      </c>
      <c r="H202" s="83">
        <f>F202</f>
        <v>70.4</v>
      </c>
      <c r="I202" s="82">
        <f t="shared" si="24"/>
        <v>100</v>
      </c>
      <c r="J202" s="41">
        <v>70.4</v>
      </c>
      <c r="K202" s="82">
        <f t="shared" si="21"/>
        <v>100</v>
      </c>
    </row>
    <row r="203" spans="1:11" ht="56.25">
      <c r="A203" s="47" t="s">
        <v>61</v>
      </c>
      <c r="B203" s="20" t="s">
        <v>17</v>
      </c>
      <c r="C203" s="22">
        <v>67</v>
      </c>
      <c r="D203" s="22">
        <v>68</v>
      </c>
      <c r="E203" s="15">
        <f t="shared" si="22"/>
        <v>101.49253731343283</v>
      </c>
      <c r="F203" s="83">
        <v>69</v>
      </c>
      <c r="G203" s="28">
        <f t="shared" si="23"/>
        <v>101.47058823529412</v>
      </c>
      <c r="H203" s="83">
        <v>70.4</v>
      </c>
      <c r="I203" s="82">
        <f t="shared" si="24"/>
        <v>102.02898550724639</v>
      </c>
      <c r="J203" s="41">
        <v>71.9</v>
      </c>
      <c r="K203" s="82">
        <f>J203/H203*100</f>
        <v>102.13068181818181</v>
      </c>
    </row>
    <row r="204" spans="1:11" s="48" customFormat="1" ht="45">
      <c r="A204" s="47" t="s">
        <v>63</v>
      </c>
      <c r="B204" s="20" t="s">
        <v>55</v>
      </c>
      <c r="C204" s="22">
        <v>668.5</v>
      </c>
      <c r="D204" s="22">
        <v>674.2</v>
      </c>
      <c r="E204" s="15">
        <f t="shared" si="22"/>
        <v>100.85265519820494</v>
      </c>
      <c r="F204" s="22">
        <v>681.5</v>
      </c>
      <c r="G204" s="28">
        <f t="shared" si="23"/>
        <v>101.08276475823197</v>
      </c>
      <c r="H204" s="22">
        <v>687.9</v>
      </c>
      <c r="I204" s="82">
        <f t="shared" si="24"/>
        <v>100.9391049156273</v>
      </c>
      <c r="J204" s="22">
        <v>691.5</v>
      </c>
      <c r="K204" s="82">
        <f t="shared" si="21"/>
        <v>100.52333187963367</v>
      </c>
    </row>
    <row r="205" spans="1:11" ht="67.5">
      <c r="A205" s="47" t="s">
        <v>62</v>
      </c>
      <c r="B205" s="20" t="s">
        <v>115</v>
      </c>
      <c r="C205" s="22">
        <v>24.8</v>
      </c>
      <c r="D205" s="22">
        <v>24.9</v>
      </c>
      <c r="E205" s="15">
        <f t="shared" si="22"/>
        <v>100.4032258064516</v>
      </c>
      <c r="F205" s="83">
        <v>25.1</v>
      </c>
      <c r="G205" s="28">
        <f t="shared" si="23"/>
        <v>100.80321285140563</v>
      </c>
      <c r="H205" s="83">
        <v>25.3</v>
      </c>
      <c r="I205" s="82">
        <f t="shared" si="24"/>
        <v>100.79681274900398</v>
      </c>
      <c r="J205" s="41">
        <v>25.5</v>
      </c>
      <c r="K205" s="82">
        <f t="shared" si="21"/>
        <v>100.7905138339921</v>
      </c>
    </row>
    <row r="206" spans="1:11" ht="21" customHeight="1">
      <c r="A206" s="17" t="s">
        <v>111</v>
      </c>
      <c r="B206" s="19"/>
      <c r="C206" s="21"/>
      <c r="D206" s="21"/>
      <c r="E206" s="51"/>
      <c r="F206" s="21"/>
      <c r="G206" s="58"/>
      <c r="H206" s="21"/>
      <c r="I206" s="21"/>
      <c r="J206" s="21"/>
      <c r="K206" s="21"/>
    </row>
    <row r="207" spans="1:11" ht="62.25" customHeight="1">
      <c r="A207" s="16" t="s">
        <v>109</v>
      </c>
      <c r="B207" s="20" t="s">
        <v>57</v>
      </c>
      <c r="C207" s="22">
        <v>3.79</v>
      </c>
      <c r="D207" s="22">
        <v>0</v>
      </c>
      <c r="E207" s="15">
        <f t="shared" si="22"/>
        <v>0</v>
      </c>
      <c r="F207" s="83">
        <v>5.1</v>
      </c>
      <c r="G207" s="28">
        <v>0</v>
      </c>
      <c r="H207" s="83">
        <v>5.3</v>
      </c>
      <c r="I207" s="82">
        <f t="shared" si="24"/>
        <v>103.921568627451</v>
      </c>
      <c r="J207" s="41">
        <v>5.5</v>
      </c>
      <c r="K207" s="82">
        <f t="shared" si="21"/>
        <v>103.77358490566037</v>
      </c>
    </row>
    <row r="208" spans="1:11" ht="42" customHeight="1">
      <c r="A208" s="16" t="s">
        <v>110</v>
      </c>
      <c r="B208" s="20" t="s">
        <v>57</v>
      </c>
      <c r="C208" s="22">
        <v>0</v>
      </c>
      <c r="D208" s="22">
        <v>0</v>
      </c>
      <c r="E208" s="15">
        <v>0</v>
      </c>
      <c r="F208" s="83">
        <v>1.2</v>
      </c>
      <c r="G208" s="28">
        <v>0</v>
      </c>
      <c r="H208" s="83">
        <f>F208*102%</f>
        <v>1.224</v>
      </c>
      <c r="I208" s="82">
        <f t="shared" si="24"/>
        <v>102</v>
      </c>
      <c r="J208" s="41">
        <v>1.22</v>
      </c>
      <c r="K208" s="82">
        <f t="shared" si="21"/>
        <v>99.67320261437908</v>
      </c>
    </row>
    <row r="209" spans="1:11" ht="34.5" customHeight="1">
      <c r="A209" s="16" t="s">
        <v>112</v>
      </c>
      <c r="B209" s="20" t="s">
        <v>113</v>
      </c>
      <c r="C209" s="52">
        <v>20</v>
      </c>
      <c r="D209" s="53">
        <v>20</v>
      </c>
      <c r="E209" s="15">
        <f t="shared" si="22"/>
        <v>100</v>
      </c>
      <c r="F209" s="53">
        <v>20</v>
      </c>
      <c r="G209" s="28">
        <f t="shared" si="23"/>
        <v>100</v>
      </c>
      <c r="H209" s="53">
        <v>20</v>
      </c>
      <c r="I209" s="30">
        <f t="shared" si="24"/>
        <v>100</v>
      </c>
      <c r="J209" s="40">
        <v>20</v>
      </c>
      <c r="K209" s="82">
        <f t="shared" si="21"/>
        <v>100</v>
      </c>
    </row>
    <row r="210" spans="1:11" ht="33.75">
      <c r="A210" s="16" t="s">
        <v>114</v>
      </c>
      <c r="B210" s="20" t="s">
        <v>113</v>
      </c>
      <c r="C210" s="52">
        <v>0</v>
      </c>
      <c r="D210" s="53">
        <v>0</v>
      </c>
      <c r="E210" s="15">
        <v>0</v>
      </c>
      <c r="F210" s="54">
        <v>32</v>
      </c>
      <c r="G210" s="28">
        <v>0</v>
      </c>
      <c r="H210" s="54">
        <v>50</v>
      </c>
      <c r="I210" s="30">
        <f t="shared" si="24"/>
        <v>156.25</v>
      </c>
      <c r="J210" s="40">
        <v>50</v>
      </c>
      <c r="K210" s="97">
        <f t="shared" si="21"/>
        <v>100</v>
      </c>
    </row>
    <row r="211" spans="10:11" ht="11.25">
      <c r="J211" s="43"/>
      <c r="K211" s="44"/>
    </row>
    <row r="212" spans="1:11" ht="45">
      <c r="A212" s="27" t="s">
        <v>163</v>
      </c>
      <c r="B212" s="2"/>
      <c r="C212" s="3"/>
      <c r="E212" s="2"/>
      <c r="H212" s="109" t="s">
        <v>162</v>
      </c>
      <c r="I212" s="109"/>
      <c r="J212" s="109"/>
      <c r="K212" s="109"/>
    </row>
    <row r="213" spans="10:11" ht="11.25">
      <c r="J213" s="43"/>
      <c r="K213" s="44"/>
    </row>
    <row r="214" spans="10:11" ht="11.25">
      <c r="J214" s="43"/>
      <c r="K214" s="44"/>
    </row>
    <row r="215" spans="10:11" ht="11.25">
      <c r="J215" s="43"/>
      <c r="K215" s="44"/>
    </row>
    <row r="216" spans="10:11" ht="11.25">
      <c r="J216" s="43"/>
      <c r="K216" s="44"/>
    </row>
    <row r="217" spans="10:11" ht="11.25">
      <c r="J217" s="43"/>
      <c r="K217" s="44"/>
    </row>
    <row r="218" spans="10:11" ht="11.25">
      <c r="J218" s="43"/>
      <c r="K218" s="44"/>
    </row>
    <row r="219" spans="10:11" ht="11.25">
      <c r="J219" s="43"/>
      <c r="K219" s="44"/>
    </row>
    <row r="220" spans="10:11" ht="11.25">
      <c r="J220" s="43"/>
      <c r="K220" s="44"/>
    </row>
    <row r="221" spans="10:11" ht="11.25">
      <c r="J221" s="43"/>
      <c r="K221" s="44"/>
    </row>
    <row r="222" spans="10:11" ht="11.25">
      <c r="J222" s="43"/>
      <c r="K222" s="44"/>
    </row>
    <row r="223" spans="10:11" ht="11.25">
      <c r="J223" s="43"/>
      <c r="K223" s="44"/>
    </row>
    <row r="224" spans="10:11" ht="11.25">
      <c r="J224" s="43"/>
      <c r="K224" s="44"/>
    </row>
    <row r="225" spans="10:11" ht="11.25">
      <c r="J225" s="43"/>
      <c r="K225" s="44"/>
    </row>
    <row r="226" spans="10:11" ht="11.25">
      <c r="J226" s="43"/>
      <c r="K226" s="44"/>
    </row>
    <row r="227" spans="10:11" ht="11.25">
      <c r="J227" s="43"/>
      <c r="K227" s="44"/>
    </row>
    <row r="228" spans="10:11" ht="11.25">
      <c r="J228" s="43"/>
      <c r="K228" s="44"/>
    </row>
    <row r="229" spans="10:11" ht="11.25">
      <c r="J229" s="43"/>
      <c r="K229" s="44"/>
    </row>
    <row r="230" spans="10:11" ht="11.25">
      <c r="J230" s="43"/>
      <c r="K230" s="44"/>
    </row>
    <row r="231" spans="10:11" ht="11.25">
      <c r="J231" s="43"/>
      <c r="K231" s="44"/>
    </row>
    <row r="232" spans="10:11" ht="11.25">
      <c r="J232" s="43"/>
      <c r="K232" s="44"/>
    </row>
    <row r="233" spans="10:11" ht="11.25">
      <c r="J233" s="43"/>
      <c r="K233" s="44"/>
    </row>
    <row r="234" spans="10:11" ht="11.25">
      <c r="J234" s="43"/>
      <c r="K234" s="44"/>
    </row>
    <row r="235" spans="10:11" ht="11.25">
      <c r="J235" s="43"/>
      <c r="K235" s="44"/>
    </row>
    <row r="236" spans="10:11" ht="11.25">
      <c r="J236" s="43"/>
      <c r="K236" s="44"/>
    </row>
    <row r="237" spans="10:11" ht="11.25">
      <c r="J237" s="43"/>
      <c r="K237" s="44"/>
    </row>
    <row r="238" spans="10:11" ht="11.25">
      <c r="J238" s="43"/>
      <c r="K238" s="44"/>
    </row>
    <row r="239" spans="10:11" ht="11.25">
      <c r="J239" s="43"/>
      <c r="K239" s="44"/>
    </row>
    <row r="240" spans="10:11" ht="11.25">
      <c r="J240" s="43"/>
      <c r="K240" s="44"/>
    </row>
    <row r="241" spans="10:11" ht="11.25">
      <c r="J241" s="43"/>
      <c r="K241" s="44"/>
    </row>
    <row r="242" spans="10:11" ht="11.25">
      <c r="J242" s="43"/>
      <c r="K242" s="44"/>
    </row>
    <row r="243" spans="10:11" ht="11.25">
      <c r="J243" s="43"/>
      <c r="K243" s="44"/>
    </row>
    <row r="244" spans="10:11" ht="11.25">
      <c r="J244" s="43"/>
      <c r="K244" s="44"/>
    </row>
    <row r="245" spans="10:11" ht="11.25">
      <c r="J245" s="43"/>
      <c r="K245" s="44"/>
    </row>
    <row r="246" spans="10:11" ht="11.25">
      <c r="J246" s="43"/>
      <c r="K246" s="44"/>
    </row>
    <row r="247" spans="10:11" ht="11.25">
      <c r="J247" s="43"/>
      <c r="K247" s="44"/>
    </row>
    <row r="248" spans="10:11" ht="11.25">
      <c r="J248" s="43"/>
      <c r="K248" s="44"/>
    </row>
    <row r="249" spans="10:11" ht="11.25">
      <c r="J249" s="43"/>
      <c r="K249" s="44"/>
    </row>
    <row r="250" spans="10:11" ht="11.25">
      <c r="J250" s="43"/>
      <c r="K250" s="44"/>
    </row>
    <row r="251" spans="10:11" ht="11.25">
      <c r="J251" s="43"/>
      <c r="K251" s="44"/>
    </row>
    <row r="252" spans="10:11" ht="11.25">
      <c r="J252" s="43"/>
      <c r="K252" s="44"/>
    </row>
    <row r="253" spans="10:11" ht="11.25">
      <c r="J253" s="43"/>
      <c r="K253" s="44"/>
    </row>
    <row r="254" spans="10:11" ht="11.25">
      <c r="J254" s="43"/>
      <c r="K254" s="44"/>
    </row>
    <row r="255" spans="10:11" ht="11.25">
      <c r="J255" s="43"/>
      <c r="K255" s="44"/>
    </row>
    <row r="256" spans="10:11" ht="11.25">
      <c r="J256" s="43"/>
      <c r="K256" s="44"/>
    </row>
    <row r="257" spans="10:11" ht="11.25">
      <c r="J257" s="43"/>
      <c r="K257" s="44"/>
    </row>
    <row r="258" spans="10:11" ht="11.25">
      <c r="J258" s="43"/>
      <c r="K258" s="44"/>
    </row>
    <row r="259" spans="10:11" ht="11.25">
      <c r="J259" s="43"/>
      <c r="K259" s="44"/>
    </row>
    <row r="260" spans="10:11" ht="11.25">
      <c r="J260" s="43"/>
      <c r="K260" s="44"/>
    </row>
    <row r="261" spans="10:11" ht="11.25">
      <c r="J261" s="43"/>
      <c r="K261" s="44"/>
    </row>
    <row r="262" spans="10:11" ht="11.25">
      <c r="J262" s="43"/>
      <c r="K262" s="44"/>
    </row>
    <row r="263" spans="10:11" ht="11.25">
      <c r="J263" s="43"/>
      <c r="K263" s="44"/>
    </row>
    <row r="264" spans="10:11" ht="11.25">
      <c r="J264" s="43"/>
      <c r="K264" s="44"/>
    </row>
    <row r="265" spans="10:11" ht="11.25">
      <c r="J265" s="43"/>
      <c r="K265" s="44"/>
    </row>
    <row r="266" spans="10:11" ht="11.25">
      <c r="J266" s="43"/>
      <c r="K266" s="44"/>
    </row>
    <row r="267" spans="10:11" ht="11.25">
      <c r="J267" s="43"/>
      <c r="K267" s="44"/>
    </row>
    <row r="268" spans="10:11" ht="11.25">
      <c r="J268" s="43"/>
      <c r="K268" s="44"/>
    </row>
    <row r="269" spans="10:11" ht="11.25">
      <c r="J269" s="43"/>
      <c r="K269" s="44"/>
    </row>
    <row r="270" spans="10:11" ht="11.25">
      <c r="J270" s="43"/>
      <c r="K270" s="44"/>
    </row>
    <row r="271" spans="10:11" ht="11.25">
      <c r="J271" s="43"/>
      <c r="K271" s="44"/>
    </row>
    <row r="272" spans="10:11" ht="11.25">
      <c r="J272" s="43"/>
      <c r="K272" s="44"/>
    </row>
    <row r="273" spans="10:11" ht="11.25">
      <c r="J273" s="43"/>
      <c r="K273" s="44"/>
    </row>
    <row r="274" spans="10:11" ht="11.25">
      <c r="J274" s="43"/>
      <c r="K274" s="44"/>
    </row>
    <row r="275" spans="10:11" ht="11.25">
      <c r="J275" s="43"/>
      <c r="K275" s="44"/>
    </row>
    <row r="276" spans="10:11" ht="11.25">
      <c r="J276" s="43"/>
      <c r="K276" s="44"/>
    </row>
    <row r="277" spans="10:11" ht="11.25">
      <c r="J277" s="43"/>
      <c r="K277" s="44"/>
    </row>
    <row r="278" spans="10:11" ht="11.25">
      <c r="J278" s="43"/>
      <c r="K278" s="44"/>
    </row>
    <row r="279" spans="10:11" ht="11.25">
      <c r="J279" s="43"/>
      <c r="K279" s="44"/>
    </row>
    <row r="280" spans="10:11" ht="11.25">
      <c r="J280" s="43"/>
      <c r="K280" s="44"/>
    </row>
    <row r="281" spans="10:11" ht="11.25">
      <c r="J281" s="43"/>
      <c r="K281" s="44"/>
    </row>
    <row r="282" spans="10:11" ht="11.25">
      <c r="J282" s="43"/>
      <c r="K282" s="44"/>
    </row>
    <row r="283" spans="10:11" ht="11.25">
      <c r="J283" s="43"/>
      <c r="K283" s="44"/>
    </row>
    <row r="284" spans="10:11" ht="11.25">
      <c r="J284" s="43"/>
      <c r="K284" s="44"/>
    </row>
    <row r="285" spans="10:11" ht="11.25">
      <c r="J285" s="43"/>
      <c r="K285" s="44"/>
    </row>
    <row r="286" spans="10:11" ht="11.25">
      <c r="J286" s="43"/>
      <c r="K286" s="44"/>
    </row>
    <row r="287" spans="10:11" ht="11.25">
      <c r="J287" s="43"/>
      <c r="K287" s="44"/>
    </row>
    <row r="288" spans="10:11" ht="11.25">
      <c r="J288" s="43"/>
      <c r="K288" s="44"/>
    </row>
    <row r="289" spans="10:11" ht="11.25">
      <c r="J289" s="43"/>
      <c r="K289" s="44"/>
    </row>
    <row r="290" spans="10:11" ht="11.25">
      <c r="J290" s="43"/>
      <c r="K290" s="44"/>
    </row>
    <row r="291" spans="10:11" ht="11.25">
      <c r="J291" s="43"/>
      <c r="K291" s="44"/>
    </row>
    <row r="292" spans="10:11" ht="11.25">
      <c r="J292" s="43"/>
      <c r="K292" s="44"/>
    </row>
    <row r="293" spans="10:11" ht="11.25">
      <c r="J293" s="43"/>
      <c r="K293" s="44"/>
    </row>
    <row r="294" spans="10:11" ht="11.25">
      <c r="J294" s="43"/>
      <c r="K294" s="44"/>
    </row>
    <row r="295" spans="10:11" ht="11.25">
      <c r="J295" s="43"/>
      <c r="K295" s="44"/>
    </row>
    <row r="296" spans="10:11" ht="11.25">
      <c r="J296" s="43"/>
      <c r="K296" s="44"/>
    </row>
    <row r="297" spans="10:11" ht="11.25">
      <c r="J297" s="43"/>
      <c r="K297" s="44"/>
    </row>
    <row r="298" spans="10:11" ht="11.25">
      <c r="J298" s="43"/>
      <c r="K298" s="44"/>
    </row>
    <row r="299" spans="10:11" ht="11.25">
      <c r="J299" s="43"/>
      <c r="K299" s="44"/>
    </row>
    <row r="300" spans="10:11" ht="11.25">
      <c r="J300" s="43"/>
      <c r="K300" s="44"/>
    </row>
    <row r="301" spans="10:11" ht="11.25">
      <c r="J301" s="43"/>
      <c r="K301" s="44"/>
    </row>
    <row r="302" spans="10:11" ht="11.25">
      <c r="J302" s="43"/>
      <c r="K302" s="44"/>
    </row>
    <row r="303" spans="10:11" ht="11.25">
      <c r="J303" s="43"/>
      <c r="K303" s="44"/>
    </row>
    <row r="304" spans="10:11" ht="11.25">
      <c r="J304" s="43"/>
      <c r="K304" s="44"/>
    </row>
    <row r="305" spans="10:11" ht="11.25">
      <c r="J305" s="43"/>
      <c r="K305" s="44"/>
    </row>
    <row r="306" spans="10:11" ht="11.25">
      <c r="J306" s="43"/>
      <c r="K306" s="44"/>
    </row>
    <row r="307" spans="10:11" ht="11.25">
      <c r="J307" s="43"/>
      <c r="K307" s="44"/>
    </row>
    <row r="308" spans="10:11" ht="11.25">
      <c r="J308" s="43"/>
      <c r="K308" s="44"/>
    </row>
    <row r="309" spans="10:11" ht="11.25">
      <c r="J309" s="43"/>
      <c r="K309" s="44"/>
    </row>
    <row r="310" spans="10:11" ht="11.25">
      <c r="J310" s="43"/>
      <c r="K310" s="44"/>
    </row>
    <row r="311" spans="10:11" ht="11.25">
      <c r="J311" s="43"/>
      <c r="K311" s="44"/>
    </row>
    <row r="312" spans="10:11" ht="11.25">
      <c r="J312" s="43"/>
      <c r="K312" s="44"/>
    </row>
    <row r="313" spans="10:11" ht="11.25">
      <c r="J313" s="43"/>
      <c r="K313" s="44"/>
    </row>
    <row r="314" spans="10:11" ht="11.25">
      <c r="J314" s="43"/>
      <c r="K314" s="44"/>
    </row>
    <row r="315" spans="10:11" ht="11.25">
      <c r="J315" s="43"/>
      <c r="K315" s="44"/>
    </row>
    <row r="316" spans="10:11" ht="11.25">
      <c r="J316" s="43"/>
      <c r="K316" s="44"/>
    </row>
    <row r="317" spans="10:11" ht="11.25">
      <c r="J317" s="43"/>
      <c r="K317" s="44"/>
    </row>
    <row r="318" spans="10:11" ht="11.25">
      <c r="J318" s="43"/>
      <c r="K318" s="44"/>
    </row>
    <row r="319" spans="10:11" ht="11.25">
      <c r="J319" s="43"/>
      <c r="K319" s="44"/>
    </row>
    <row r="320" spans="10:11" ht="11.25">
      <c r="J320" s="43"/>
      <c r="K320" s="44"/>
    </row>
    <row r="321" spans="10:11" ht="11.25">
      <c r="J321" s="43"/>
      <c r="K321" s="44"/>
    </row>
    <row r="322" spans="10:11" ht="11.25">
      <c r="J322" s="43"/>
      <c r="K322" s="44"/>
    </row>
    <row r="323" spans="10:11" ht="11.25">
      <c r="J323" s="43"/>
      <c r="K323" s="44"/>
    </row>
    <row r="324" spans="10:11" ht="11.25">
      <c r="J324" s="43"/>
      <c r="K324" s="44"/>
    </row>
    <row r="325" spans="10:11" ht="11.25">
      <c r="J325" s="43"/>
      <c r="K325" s="44"/>
    </row>
    <row r="326" spans="10:11" ht="11.25">
      <c r="J326" s="43"/>
      <c r="K326" s="44"/>
    </row>
    <row r="327" spans="10:11" ht="11.25">
      <c r="J327" s="43"/>
      <c r="K327" s="44"/>
    </row>
    <row r="328" spans="10:11" ht="11.25">
      <c r="J328" s="43"/>
      <c r="K328" s="44"/>
    </row>
    <row r="329" spans="10:11" ht="11.25">
      <c r="J329" s="43"/>
      <c r="K329" s="44"/>
    </row>
    <row r="330" spans="10:11" ht="11.25">
      <c r="J330" s="43"/>
      <c r="K330" s="44"/>
    </row>
    <row r="331" spans="10:11" ht="11.25">
      <c r="J331" s="43"/>
      <c r="K331" s="44"/>
    </row>
    <row r="332" spans="10:11" ht="11.25">
      <c r="J332" s="43"/>
      <c r="K332" s="44"/>
    </row>
    <row r="333" spans="10:11" ht="11.25">
      <c r="J333" s="43"/>
      <c r="K333" s="44"/>
    </row>
    <row r="334" spans="10:11" ht="11.25">
      <c r="J334" s="43"/>
      <c r="K334" s="44"/>
    </row>
    <row r="335" spans="10:11" ht="11.25">
      <c r="J335" s="43"/>
      <c r="K335" s="44"/>
    </row>
    <row r="336" spans="10:11" ht="11.25">
      <c r="J336" s="43"/>
      <c r="K336" s="44"/>
    </row>
    <row r="337" spans="10:11" ht="11.25">
      <c r="J337" s="43"/>
      <c r="K337" s="44"/>
    </row>
    <row r="338" spans="10:11" ht="11.25">
      <c r="J338" s="43"/>
      <c r="K338" s="44"/>
    </row>
    <row r="339" spans="10:11" ht="11.25">
      <c r="J339" s="43"/>
      <c r="K339" s="44"/>
    </row>
    <row r="340" spans="10:11" ht="11.25">
      <c r="J340" s="43"/>
      <c r="K340" s="44"/>
    </row>
    <row r="341" spans="10:11" ht="11.25">
      <c r="J341" s="43"/>
      <c r="K341" s="44"/>
    </row>
    <row r="342" spans="10:11" ht="11.25">
      <c r="J342" s="43"/>
      <c r="K342" s="44"/>
    </row>
    <row r="343" spans="10:11" ht="11.25">
      <c r="J343" s="43"/>
      <c r="K343" s="44"/>
    </row>
    <row r="344" spans="10:11" ht="11.25">
      <c r="J344" s="43"/>
      <c r="K344" s="44"/>
    </row>
    <row r="345" spans="10:11" ht="11.25">
      <c r="J345" s="43"/>
      <c r="K345" s="44"/>
    </row>
    <row r="346" spans="10:11" ht="11.25">
      <c r="J346" s="43"/>
      <c r="K346" s="44"/>
    </row>
    <row r="347" spans="10:11" ht="11.25">
      <c r="J347" s="43"/>
      <c r="K347" s="44"/>
    </row>
    <row r="348" spans="10:11" ht="11.25">
      <c r="J348" s="43"/>
      <c r="K348" s="44"/>
    </row>
    <row r="349" spans="10:11" ht="11.25">
      <c r="J349" s="43"/>
      <c r="K349" s="44"/>
    </row>
    <row r="350" spans="10:11" ht="11.25">
      <c r="J350" s="43"/>
      <c r="K350" s="44"/>
    </row>
    <row r="351" spans="10:11" ht="11.25">
      <c r="J351" s="43"/>
      <c r="K351" s="44"/>
    </row>
    <row r="352" spans="10:11" ht="11.25">
      <c r="J352" s="43"/>
      <c r="K352" s="44"/>
    </row>
    <row r="353" spans="10:11" ht="11.25">
      <c r="J353" s="43"/>
      <c r="K353" s="44"/>
    </row>
    <row r="354" spans="10:11" ht="11.25">
      <c r="J354" s="43"/>
      <c r="K354" s="44"/>
    </row>
    <row r="355" spans="10:11" ht="11.25">
      <c r="J355" s="43"/>
      <c r="K355" s="44"/>
    </row>
    <row r="356" spans="10:11" ht="11.25">
      <c r="J356" s="43"/>
      <c r="K356" s="44"/>
    </row>
    <row r="357" spans="10:11" ht="11.25">
      <c r="J357" s="43"/>
      <c r="K357" s="44"/>
    </row>
    <row r="358" spans="10:11" ht="11.25">
      <c r="J358" s="43"/>
      <c r="K358" s="44"/>
    </row>
    <row r="359" spans="10:11" ht="11.25">
      <c r="J359" s="43"/>
      <c r="K359" s="44"/>
    </row>
    <row r="360" spans="10:11" ht="11.25">
      <c r="J360" s="43"/>
      <c r="K360" s="44"/>
    </row>
    <row r="361" spans="10:11" ht="11.25">
      <c r="J361" s="43"/>
      <c r="K361" s="44"/>
    </row>
    <row r="362" spans="10:11" ht="11.25">
      <c r="J362" s="43"/>
      <c r="K362" s="44"/>
    </row>
    <row r="363" spans="10:11" ht="11.25">
      <c r="J363" s="43"/>
      <c r="K363" s="44"/>
    </row>
    <row r="364" spans="10:11" ht="11.25">
      <c r="J364" s="43"/>
      <c r="K364" s="44"/>
    </row>
    <row r="365" spans="10:11" ht="11.25">
      <c r="J365" s="43"/>
      <c r="K365" s="44"/>
    </row>
    <row r="366" spans="10:11" ht="11.25">
      <c r="J366" s="43"/>
      <c r="K366" s="44"/>
    </row>
    <row r="367" spans="10:11" ht="11.25">
      <c r="J367" s="43"/>
      <c r="K367" s="44"/>
    </row>
    <row r="368" spans="10:11" ht="11.25">
      <c r="J368" s="43"/>
      <c r="K368" s="44"/>
    </row>
    <row r="369" spans="10:11" ht="11.25">
      <c r="J369" s="43"/>
      <c r="K369" s="44"/>
    </row>
    <row r="370" spans="10:11" ht="11.25">
      <c r="J370" s="43"/>
      <c r="K370" s="44"/>
    </row>
    <row r="371" spans="10:11" ht="11.25">
      <c r="J371" s="43"/>
      <c r="K371" s="44"/>
    </row>
    <row r="372" spans="10:11" ht="11.25">
      <c r="J372" s="43"/>
      <c r="K372" s="44"/>
    </row>
    <row r="373" spans="10:11" ht="11.25">
      <c r="J373" s="43"/>
      <c r="K373" s="44"/>
    </row>
    <row r="374" spans="10:11" ht="11.25">
      <c r="J374" s="43"/>
      <c r="K374" s="44"/>
    </row>
    <row r="375" spans="10:11" ht="11.25">
      <c r="J375" s="43"/>
      <c r="K375" s="44"/>
    </row>
    <row r="376" spans="10:11" ht="11.25">
      <c r="J376" s="43"/>
      <c r="K376" s="44"/>
    </row>
    <row r="377" spans="10:11" ht="11.25">
      <c r="J377" s="43"/>
      <c r="K377" s="44"/>
    </row>
    <row r="378" spans="10:11" ht="11.25">
      <c r="J378" s="43"/>
      <c r="K378" s="44"/>
    </row>
    <row r="379" spans="10:11" ht="11.25">
      <c r="J379" s="43"/>
      <c r="K379" s="44"/>
    </row>
    <row r="380" spans="10:11" ht="11.25">
      <c r="J380" s="43"/>
      <c r="K380" s="44"/>
    </row>
    <row r="381" spans="10:11" ht="11.25">
      <c r="J381" s="43"/>
      <c r="K381" s="44"/>
    </row>
    <row r="382" spans="10:11" ht="11.25">
      <c r="J382" s="43"/>
      <c r="K382" s="44"/>
    </row>
    <row r="383" spans="10:11" ht="11.25">
      <c r="J383" s="43"/>
      <c r="K383" s="44"/>
    </row>
    <row r="384" spans="10:11" ht="11.25">
      <c r="J384" s="43"/>
      <c r="K384" s="44"/>
    </row>
    <row r="385" spans="10:11" ht="11.25">
      <c r="J385" s="43"/>
      <c r="K385" s="44"/>
    </row>
    <row r="386" spans="10:11" ht="11.25">
      <c r="J386" s="43"/>
      <c r="K386" s="44"/>
    </row>
    <row r="387" spans="10:11" ht="11.25">
      <c r="J387" s="43"/>
      <c r="K387" s="44"/>
    </row>
    <row r="388" spans="10:11" ht="11.25">
      <c r="J388" s="43"/>
      <c r="K388" s="44"/>
    </row>
    <row r="389" spans="10:11" ht="11.25">
      <c r="J389" s="43"/>
      <c r="K389" s="44"/>
    </row>
    <row r="390" spans="10:11" ht="11.25">
      <c r="J390" s="43"/>
      <c r="K390" s="44"/>
    </row>
    <row r="391" spans="10:11" ht="11.25">
      <c r="J391" s="43"/>
      <c r="K391" s="44"/>
    </row>
    <row r="392" spans="10:11" ht="11.25">
      <c r="J392" s="43"/>
      <c r="K392" s="44"/>
    </row>
    <row r="393" spans="10:11" ht="11.25">
      <c r="J393" s="43"/>
      <c r="K393" s="44"/>
    </row>
    <row r="394" spans="10:11" ht="11.25">
      <c r="J394" s="43"/>
      <c r="K394" s="44"/>
    </row>
    <row r="395" spans="10:11" ht="11.25">
      <c r="J395" s="43"/>
      <c r="K395" s="44"/>
    </row>
    <row r="396" spans="10:11" ht="11.25">
      <c r="J396" s="43"/>
      <c r="K396" s="44"/>
    </row>
    <row r="397" spans="10:11" ht="11.25">
      <c r="J397" s="43"/>
      <c r="K397" s="44"/>
    </row>
    <row r="398" spans="10:11" ht="11.25">
      <c r="J398" s="43"/>
      <c r="K398" s="44"/>
    </row>
    <row r="399" spans="10:11" ht="11.25">
      <c r="J399" s="43"/>
      <c r="K399" s="44"/>
    </row>
    <row r="400" spans="10:11" ht="11.25">
      <c r="J400" s="43"/>
      <c r="K400" s="44"/>
    </row>
    <row r="401" spans="10:11" ht="11.25">
      <c r="J401" s="43"/>
      <c r="K401" s="44"/>
    </row>
    <row r="402" spans="10:11" ht="11.25">
      <c r="J402" s="43"/>
      <c r="K402" s="44"/>
    </row>
    <row r="403" spans="10:11" ht="11.25">
      <c r="J403" s="43"/>
      <c r="K403" s="44"/>
    </row>
    <row r="404" spans="10:11" ht="11.25">
      <c r="J404" s="43"/>
      <c r="K404" s="44"/>
    </row>
    <row r="405" spans="10:11" ht="11.25">
      <c r="J405" s="43"/>
      <c r="K405" s="44"/>
    </row>
    <row r="406" spans="10:11" ht="11.25">
      <c r="J406" s="43"/>
      <c r="K406" s="44"/>
    </row>
    <row r="407" spans="10:11" ht="11.25">
      <c r="J407" s="43"/>
      <c r="K407" s="44"/>
    </row>
    <row r="408" spans="10:11" ht="11.25">
      <c r="J408" s="43"/>
      <c r="K408" s="44"/>
    </row>
    <row r="409" spans="10:11" ht="11.25">
      <c r="J409" s="43"/>
      <c r="K409" s="44"/>
    </row>
    <row r="410" spans="10:11" ht="11.25">
      <c r="J410" s="43"/>
      <c r="K410" s="44"/>
    </row>
    <row r="411" spans="10:11" ht="11.25">
      <c r="J411" s="43"/>
      <c r="K411" s="44"/>
    </row>
    <row r="412" spans="10:11" ht="11.25">
      <c r="J412" s="43"/>
      <c r="K412" s="44"/>
    </row>
    <row r="413" spans="10:11" ht="11.25">
      <c r="J413" s="43"/>
      <c r="K413" s="44"/>
    </row>
    <row r="414" spans="10:11" ht="11.25">
      <c r="J414" s="43"/>
      <c r="K414" s="44"/>
    </row>
    <row r="415" spans="10:11" ht="11.25">
      <c r="J415" s="43"/>
      <c r="K415" s="44"/>
    </row>
    <row r="416" spans="10:11" ht="11.25">
      <c r="J416" s="43"/>
      <c r="K416" s="44"/>
    </row>
    <row r="417" spans="10:11" ht="11.25">
      <c r="J417" s="43"/>
      <c r="K417" s="44"/>
    </row>
  </sheetData>
  <sheetProtection/>
  <mergeCells count="14">
    <mergeCell ref="H212:K212"/>
    <mergeCell ref="K10:K11"/>
    <mergeCell ref="I10:I11"/>
    <mergeCell ref="A7:G7"/>
    <mergeCell ref="A10:A11"/>
    <mergeCell ref="E10:E11"/>
    <mergeCell ref="G10:G11"/>
    <mergeCell ref="B10:B11"/>
    <mergeCell ref="A8:K8"/>
    <mergeCell ref="E1:K1"/>
    <mergeCell ref="D5:K5"/>
    <mergeCell ref="G2:K2"/>
    <mergeCell ref="D3:K3"/>
    <mergeCell ref="E4:K4"/>
  </mergeCells>
  <printOptions/>
  <pageMargins left="0.18" right="0.17" top="0.17" bottom="0.19" header="0.17" footer="0.18"/>
  <pageSetup horizontalDpi="600" verticalDpi="600" orientation="portrait" paperSize="9" scale="93" r:id="rId3"/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анатольевна инга</cp:lastModifiedBy>
  <cp:lastPrinted>2018-11-29T07:07:32Z</cp:lastPrinted>
  <dcterms:created xsi:type="dcterms:W3CDTF">2016-09-30T10:35:52Z</dcterms:created>
  <dcterms:modified xsi:type="dcterms:W3CDTF">2018-11-29T07:08:49Z</dcterms:modified>
  <cp:category/>
  <cp:version/>
  <cp:contentType/>
  <cp:contentStatus/>
</cp:coreProperties>
</file>