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1" i="1"/>
  <c r="E135"/>
  <c r="E133"/>
  <c r="E131"/>
  <c r="E129"/>
  <c r="E125"/>
  <c r="E121"/>
  <c r="E117"/>
  <c r="E113"/>
  <c r="E109"/>
  <c r="E104"/>
  <c r="E100"/>
  <c r="E96"/>
  <c r="E92"/>
  <c r="E88"/>
  <c r="E80"/>
  <c r="E76"/>
  <c r="E72"/>
  <c r="E68"/>
  <c r="E64"/>
  <c r="E57"/>
  <c r="E56"/>
  <c r="E54"/>
  <c r="E52"/>
  <c r="E50"/>
  <c r="E47"/>
  <c r="E46"/>
  <c r="E42"/>
  <c r="E40"/>
  <c r="E39"/>
  <c r="E37"/>
  <c r="E35"/>
  <c r="E36" s="1"/>
  <c r="E31"/>
  <c r="E29"/>
  <c r="E27" s="1"/>
  <c r="E22"/>
  <c r="E21"/>
  <c r="E20"/>
  <c r="E18"/>
  <c r="I69"/>
  <c r="I71"/>
  <c r="I73"/>
  <c r="I77"/>
  <c r="I91"/>
  <c r="I93"/>
  <c r="I97"/>
  <c r="I101"/>
  <c r="I102"/>
  <c r="I104"/>
  <c r="I105"/>
  <c r="I106"/>
  <c r="I110"/>
  <c r="I114"/>
  <c r="I118"/>
  <c r="I119"/>
  <c r="I122"/>
  <c r="I123"/>
  <c r="I126"/>
  <c r="I127"/>
  <c r="I150"/>
  <c r="I151"/>
  <c r="I154"/>
  <c r="I172"/>
  <c r="I173"/>
  <c r="I174"/>
  <c r="I176"/>
  <c r="I177"/>
  <c r="I182"/>
  <c r="I183"/>
  <c r="I192"/>
  <c r="I207"/>
  <c r="I209"/>
  <c r="I210"/>
  <c r="I211"/>
  <c r="I212"/>
  <c r="D19"/>
  <c r="D20"/>
  <c r="D21"/>
  <c r="D22"/>
  <c r="D23"/>
  <c r="D24"/>
  <c r="D25"/>
  <c r="D26"/>
  <c r="D29"/>
  <c r="D30"/>
  <c r="D31"/>
  <c r="D32"/>
  <c r="D33"/>
  <c r="D34"/>
  <c r="D38"/>
  <c r="D41"/>
  <c r="D43"/>
  <c r="D45"/>
  <c r="D46"/>
  <c r="D49"/>
  <c r="D50"/>
  <c r="D53"/>
  <c r="D54"/>
  <c r="D55"/>
  <c r="D56"/>
  <c r="D60"/>
  <c r="D61"/>
  <c r="D62"/>
  <c r="D65"/>
  <c r="D66"/>
  <c r="D72"/>
  <c r="D75"/>
  <c r="D78"/>
  <c r="D79"/>
  <c r="D82"/>
  <c r="D87"/>
  <c r="D89"/>
  <c r="D90"/>
  <c r="D94"/>
  <c r="D95"/>
  <c r="D98"/>
  <c r="D99"/>
  <c r="D103"/>
  <c r="D111"/>
  <c r="D112"/>
  <c r="D115"/>
  <c r="D116"/>
  <c r="D121"/>
  <c r="D128"/>
  <c r="D130"/>
  <c r="D131"/>
  <c r="D132"/>
  <c r="D133"/>
  <c r="D134"/>
  <c r="D135"/>
  <c r="D136"/>
  <c r="D138"/>
  <c r="D140"/>
  <c r="D141"/>
  <c r="D142"/>
  <c r="D143"/>
  <c r="D144"/>
  <c r="D146"/>
  <c r="D148"/>
  <c r="D149"/>
  <c r="D153"/>
  <c r="D155"/>
  <c r="D156"/>
  <c r="D157"/>
  <c r="D158"/>
  <c r="D159"/>
  <c r="D161"/>
  <c r="D162"/>
  <c r="D163"/>
  <c r="D164"/>
  <c r="D165"/>
  <c r="D167"/>
  <c r="D168"/>
  <c r="D171"/>
  <c r="D180"/>
  <c r="D181"/>
  <c r="D185"/>
  <c r="D186"/>
  <c r="D187"/>
  <c r="D188"/>
  <c r="D189"/>
  <c r="D190"/>
  <c r="D191"/>
  <c r="D193"/>
  <c r="D194"/>
  <c r="D195"/>
  <c r="D196"/>
  <c r="D197"/>
  <c r="D200"/>
  <c r="D201"/>
  <c r="D202"/>
  <c r="D203"/>
  <c r="D205"/>
  <c r="D206"/>
  <c r="D208"/>
  <c r="D213"/>
  <c r="D214"/>
  <c r="D215"/>
  <c r="D216"/>
  <c r="D217"/>
  <c r="D219"/>
  <c r="D221"/>
  <c r="D222"/>
  <c r="D18"/>
  <c r="D84"/>
  <c r="D137"/>
  <c r="H208"/>
  <c r="H18"/>
  <c r="H19"/>
  <c r="H21"/>
  <c r="H22"/>
  <c r="H23"/>
  <c r="H24"/>
  <c r="H25"/>
  <c r="H26"/>
  <c r="H30"/>
  <c r="H32"/>
  <c r="H33"/>
  <c r="H34"/>
  <c r="H38"/>
  <c r="H41"/>
  <c r="H43"/>
  <c r="H45"/>
  <c r="H49"/>
  <c r="H53"/>
  <c r="H55"/>
  <c r="H60"/>
  <c r="H61"/>
  <c r="H62"/>
  <c r="H65"/>
  <c r="H66"/>
  <c r="H67"/>
  <c r="H70"/>
  <c r="H74"/>
  <c r="H75"/>
  <c r="H78"/>
  <c r="H79"/>
  <c r="H82"/>
  <c r="H83"/>
  <c r="H84"/>
  <c r="H86"/>
  <c r="H87"/>
  <c r="H89"/>
  <c r="H90"/>
  <c r="H94"/>
  <c r="H95"/>
  <c r="H98"/>
  <c r="H99"/>
  <c r="H103"/>
  <c r="H107"/>
  <c r="H111"/>
  <c r="H112"/>
  <c r="H115"/>
  <c r="H116"/>
  <c r="H120"/>
  <c r="H124"/>
  <c r="H128"/>
  <c r="H130"/>
  <c r="H132"/>
  <c r="H134"/>
  <c r="H136"/>
  <c r="H137"/>
  <c r="H138"/>
  <c r="H140"/>
  <c r="H141"/>
  <c r="H142"/>
  <c r="H143"/>
  <c r="H144"/>
  <c r="H146"/>
  <c r="H148"/>
  <c r="H149"/>
  <c r="H153"/>
  <c r="H155"/>
  <c r="H156"/>
  <c r="H157"/>
  <c r="H158"/>
  <c r="H159"/>
  <c r="H161"/>
  <c r="H162"/>
  <c r="H163"/>
  <c r="H164"/>
  <c r="H165"/>
  <c r="H167"/>
  <c r="H168"/>
  <c r="H171"/>
  <c r="H178"/>
  <c r="H180"/>
  <c r="H181"/>
  <c r="H185"/>
  <c r="H186"/>
  <c r="H187"/>
  <c r="H188"/>
  <c r="H189"/>
  <c r="H190"/>
  <c r="H191"/>
  <c r="H193"/>
  <c r="H194"/>
  <c r="H195"/>
  <c r="H196"/>
  <c r="H197"/>
  <c r="H200"/>
  <c r="H201"/>
  <c r="H202"/>
  <c r="H203"/>
  <c r="H205"/>
  <c r="H206"/>
  <c r="H213"/>
  <c r="H214"/>
  <c r="H215"/>
  <c r="H216"/>
  <c r="H217"/>
  <c r="H219"/>
  <c r="H221"/>
  <c r="G70"/>
  <c r="I70"/>
  <c r="D129"/>
  <c r="G143"/>
  <c r="I143" s="1"/>
  <c r="G142"/>
  <c r="I142" s="1"/>
  <c r="G220"/>
  <c r="I220" s="1"/>
  <c r="G18"/>
  <c r="I18" s="1"/>
  <c r="G19"/>
  <c r="I19" s="1"/>
  <c r="G21"/>
  <c r="I21" s="1"/>
  <c r="G22"/>
  <c r="I22" s="1"/>
  <c r="G23"/>
  <c r="G24"/>
  <c r="I24"/>
  <c r="G25"/>
  <c r="I25"/>
  <c r="G26"/>
  <c r="I26"/>
  <c r="G30"/>
  <c r="I30"/>
  <c r="G32"/>
  <c r="I32"/>
  <c r="G33"/>
  <c r="I33"/>
  <c r="G34"/>
  <c r="I34"/>
  <c r="G38"/>
  <c r="I38"/>
  <c r="G41"/>
  <c r="I41"/>
  <c r="G43"/>
  <c r="I43"/>
  <c r="G45"/>
  <c r="I45"/>
  <c r="G48"/>
  <c r="G49"/>
  <c r="I49" s="1"/>
  <c r="G53"/>
  <c r="I53" s="1"/>
  <c r="G55"/>
  <c r="I55" s="1"/>
  <c r="G58"/>
  <c r="G59"/>
  <c r="G60"/>
  <c r="I60" s="1"/>
  <c r="G61"/>
  <c r="I61" s="1"/>
  <c r="G62"/>
  <c r="I62" s="1"/>
  <c r="G65"/>
  <c r="I65" s="1"/>
  <c r="G66"/>
  <c r="I66" s="1"/>
  <c r="G67"/>
  <c r="I67" s="1"/>
  <c r="G74"/>
  <c r="I74" s="1"/>
  <c r="G75"/>
  <c r="I75" s="1"/>
  <c r="G78"/>
  <c r="I78" s="1"/>
  <c r="G79"/>
  <c r="I79" s="1"/>
  <c r="I81"/>
  <c r="G82"/>
  <c r="I82"/>
  <c r="G83"/>
  <c r="I83"/>
  <c r="I85"/>
  <c r="G86"/>
  <c r="I86" s="1"/>
  <c r="G87"/>
  <c r="I87" s="1"/>
  <c r="G89"/>
  <c r="I89" s="1"/>
  <c r="G90"/>
  <c r="I90" s="1"/>
  <c r="G94"/>
  <c r="I94" s="1"/>
  <c r="G95"/>
  <c r="I95" s="1"/>
  <c r="G98"/>
  <c r="I98" s="1"/>
  <c r="G99"/>
  <c r="I99" s="1"/>
  <c r="G103"/>
  <c r="I103" s="1"/>
  <c r="G107"/>
  <c r="I107" s="1"/>
  <c r="G111"/>
  <c r="I111" s="1"/>
  <c r="G112"/>
  <c r="I112" s="1"/>
  <c r="G115"/>
  <c r="I115" s="1"/>
  <c r="G116"/>
  <c r="I116" s="1"/>
  <c r="G120"/>
  <c r="I120" s="1"/>
  <c r="G124"/>
  <c r="I124" s="1"/>
  <c r="G128"/>
  <c r="I128" s="1"/>
  <c r="G130"/>
  <c r="I130" s="1"/>
  <c r="G132"/>
  <c r="I132" s="1"/>
  <c r="G134"/>
  <c r="I134" s="1"/>
  <c r="G136"/>
  <c r="I136" s="1"/>
  <c r="G137"/>
  <c r="I137" s="1"/>
  <c r="G138"/>
  <c r="I138" s="1"/>
  <c r="G140"/>
  <c r="I140" s="1"/>
  <c r="G141"/>
  <c r="I141" s="1"/>
  <c r="G144"/>
  <c r="I144" s="1"/>
  <c r="G146"/>
  <c r="I146" s="1"/>
  <c r="G148"/>
  <c r="I148" s="1"/>
  <c r="G149"/>
  <c r="I149" s="1"/>
  <c r="G153"/>
  <c r="I153" s="1"/>
  <c r="G155"/>
  <c r="I155" s="1"/>
  <c r="G156"/>
  <c r="I156" s="1"/>
  <c r="G157"/>
  <c r="I157" s="1"/>
  <c r="G158"/>
  <c r="I158" s="1"/>
  <c r="G159"/>
  <c r="I159" s="1"/>
  <c r="G161"/>
  <c r="I161" s="1"/>
  <c r="G162"/>
  <c r="I162" s="1"/>
  <c r="G163"/>
  <c r="I163" s="1"/>
  <c r="G164"/>
  <c r="I164" s="1"/>
  <c r="G165"/>
  <c r="I165" s="1"/>
  <c r="G167"/>
  <c r="I167" s="1"/>
  <c r="G168"/>
  <c r="I168" s="1"/>
  <c r="G171"/>
  <c r="I171" s="1"/>
  <c r="G180"/>
  <c r="I180" s="1"/>
  <c r="G181"/>
  <c r="I181" s="1"/>
  <c r="G185"/>
  <c r="I185" s="1"/>
  <c r="G186"/>
  <c r="I186" s="1"/>
  <c r="G187"/>
  <c r="I187" s="1"/>
  <c r="G188"/>
  <c r="I188" s="1"/>
  <c r="G189"/>
  <c r="I189" s="1"/>
  <c r="G190"/>
  <c r="I190" s="1"/>
  <c r="G191"/>
  <c r="I191" s="1"/>
  <c r="G193"/>
  <c r="I193" s="1"/>
  <c r="G194"/>
  <c r="I194" s="1"/>
  <c r="G195"/>
  <c r="I195" s="1"/>
  <c r="G196"/>
  <c r="I196" s="1"/>
  <c r="G197"/>
  <c r="I197" s="1"/>
  <c r="G200"/>
  <c r="I200" s="1"/>
  <c r="G201"/>
  <c r="I201" s="1"/>
  <c r="G202"/>
  <c r="I202" s="1"/>
  <c r="G203"/>
  <c r="I203" s="1"/>
  <c r="G205"/>
  <c r="I205" s="1"/>
  <c r="G206"/>
  <c r="I206" s="1"/>
  <c r="G208"/>
  <c r="I208" s="1"/>
  <c r="G213"/>
  <c r="I213" s="1"/>
  <c r="G214"/>
  <c r="I214" s="1"/>
  <c r="G215"/>
  <c r="I215" s="1"/>
  <c r="G216"/>
  <c r="I216" s="1"/>
  <c r="G217"/>
  <c r="I217" s="1"/>
  <c r="G219"/>
  <c r="I219" s="1"/>
  <c r="G221"/>
  <c r="I221" s="1"/>
  <c r="G222"/>
  <c r="I222" s="1"/>
  <c r="G17"/>
  <c r="I17" s="1"/>
  <c r="D198"/>
  <c r="D169"/>
  <c r="D113"/>
  <c r="D109"/>
  <c r="D100"/>
  <c r="D96"/>
  <c r="D92"/>
  <c r="D88"/>
  <c r="D80"/>
  <c r="D76"/>
  <c r="D64"/>
  <c r="H59"/>
  <c r="D58"/>
  <c r="D57"/>
  <c r="H51"/>
  <c r="C52"/>
  <c r="D52" s="1"/>
  <c r="D48"/>
  <c r="I48" s="1"/>
  <c r="D47"/>
  <c r="D40"/>
  <c r="D42"/>
  <c r="D17"/>
  <c r="G198"/>
  <c r="I198"/>
  <c r="D178"/>
  <c r="G169"/>
  <c r="I169" s="1"/>
  <c r="D125"/>
  <c r="G84"/>
  <c r="I84"/>
  <c r="G51"/>
  <c r="D37"/>
  <c r="G135"/>
  <c r="I135"/>
  <c r="G133"/>
  <c r="I133"/>
  <c r="G131"/>
  <c r="I131"/>
  <c r="H129"/>
  <c r="H125"/>
  <c r="H121"/>
  <c r="H117"/>
  <c r="H113"/>
  <c r="H109"/>
  <c r="F104"/>
  <c r="H100"/>
  <c r="H96"/>
  <c r="H92"/>
  <c r="H88"/>
  <c r="H80"/>
  <c r="G76"/>
  <c r="I76"/>
  <c r="H72"/>
  <c r="H68"/>
  <c r="F64"/>
  <c r="H64"/>
  <c r="H57"/>
  <c r="F56"/>
  <c r="H56" s="1"/>
  <c r="F54"/>
  <c r="H54" s="1"/>
  <c r="F52"/>
  <c r="H52" s="1"/>
  <c r="F50"/>
  <c r="H50" s="1"/>
  <c r="F46"/>
  <c r="H46" s="1"/>
  <c r="H42"/>
  <c r="H37"/>
  <c r="H31"/>
  <c r="H20"/>
  <c r="H39"/>
  <c r="I58"/>
  <c r="G178"/>
  <c r="I178" s="1"/>
  <c r="G125"/>
  <c r="I125" s="1"/>
  <c r="G121"/>
  <c r="I121" s="1"/>
  <c r="G117"/>
  <c r="I117" s="1"/>
  <c r="G109"/>
  <c r="I109" s="1"/>
  <c r="G96"/>
  <c r="I96" s="1"/>
  <c r="G88"/>
  <c r="I88" s="1"/>
  <c r="G80"/>
  <c r="I80" s="1"/>
  <c r="G72"/>
  <c r="I72" s="1"/>
  <c r="G56"/>
  <c r="I56" s="1"/>
  <c r="G54"/>
  <c r="I54" s="1"/>
  <c r="G52"/>
  <c r="I52" s="1"/>
  <c r="G50"/>
  <c r="I50" s="1"/>
  <c r="G46"/>
  <c r="I46" s="1"/>
  <c r="G37"/>
  <c r="I37" s="1"/>
  <c r="G31"/>
  <c r="I31" s="1"/>
  <c r="G29"/>
  <c r="I29" s="1"/>
  <c r="H17"/>
  <c r="H198"/>
  <c r="H135"/>
  <c r="H133"/>
  <c r="H131"/>
  <c r="H76"/>
  <c r="H58"/>
  <c r="H29"/>
  <c r="D59"/>
  <c r="I59" s="1"/>
  <c r="D51"/>
  <c r="I51" s="1"/>
  <c r="G113"/>
  <c r="I113" s="1"/>
  <c r="G100"/>
  <c r="I100" s="1"/>
  <c r="G92"/>
  <c r="I92" s="1"/>
  <c r="G68"/>
  <c r="I68" s="1"/>
  <c r="G64"/>
  <c r="I64" s="1"/>
  <c r="G57"/>
  <c r="I57" s="1"/>
  <c r="G47"/>
  <c r="I47" s="1"/>
  <c r="G42"/>
  <c r="I42" s="1"/>
  <c r="G40"/>
  <c r="I40" s="1"/>
  <c r="G20"/>
  <c r="I20" s="1"/>
  <c r="G129"/>
  <c r="I129" s="1"/>
  <c r="H169"/>
  <c r="H40"/>
  <c r="I23"/>
  <c r="C36"/>
  <c r="D35"/>
  <c r="F28"/>
  <c r="H27"/>
  <c r="G39"/>
  <c r="F36"/>
  <c r="H35"/>
  <c r="G35"/>
  <c r="I35"/>
  <c r="D39"/>
  <c r="H28"/>
  <c r="H36"/>
  <c r="I39"/>
  <c r="D27" l="1"/>
  <c r="G27"/>
  <c r="E28"/>
  <c r="D28" s="1"/>
  <c r="D36"/>
  <c r="G36"/>
  <c r="I36" s="1"/>
  <c r="G28"/>
  <c r="I28" l="1"/>
  <c r="I27"/>
</calcChain>
</file>

<file path=xl/sharedStrings.xml><?xml version="1.0" encoding="utf-8"?>
<sst xmlns="http://schemas.openxmlformats.org/spreadsheetml/2006/main" count="410" uniqueCount="194">
  <si>
    <t>Приложение</t>
  </si>
  <si>
    <t xml:space="preserve">Старотитаровского сельского поселения </t>
  </si>
  <si>
    <t>ВЫПОЛНЕНИЕ</t>
  </si>
  <si>
    <t xml:space="preserve"> ОСНОВНЫХ ПОКАЗАТЕЛЕЙ ИНДИКАТИВНОГО ПЛАНА</t>
  </si>
  <si>
    <t>СОЦИАЛЬНО-ЭКОНОМИЧЕСКОГО РАЗВИТИЯ</t>
  </si>
  <si>
    <t xml:space="preserve">    (по полному кругу предприятий)</t>
  </si>
  <si>
    <t>Наименование показателей</t>
  </si>
  <si>
    <t xml:space="preserve">2016 год  отчет </t>
  </si>
  <si>
    <t>Среднегодовая численность постоянного населения – всего</t>
  </si>
  <si>
    <t>Среднедушевой денежный доход на одного жителя</t>
  </si>
  <si>
    <t>Численность экономически активного населения</t>
  </si>
  <si>
    <t>Численность занятых в экономике</t>
  </si>
  <si>
    <t>Номинальная начисленная среднемесячная заработная плата</t>
  </si>
  <si>
    <t xml:space="preserve">в т.ч. по крупным и средним предприятиям </t>
  </si>
  <si>
    <t>Численность личных подсобных хозяйств</t>
  </si>
  <si>
    <t>Численность занятых в личных подсобных хозяйствах</t>
  </si>
  <si>
    <t>Уровень регистрируемой безработицы к численности трудоспособного населения в трудоспособном возрасте</t>
  </si>
  <si>
    <t>Численность зарегистрированных безработных</t>
  </si>
  <si>
    <t xml:space="preserve">Прибыль прибыльных предприятий </t>
  </si>
  <si>
    <t xml:space="preserve">в т.ч. по крупным и средним </t>
  </si>
  <si>
    <t xml:space="preserve">Убыток предприятий </t>
  </si>
  <si>
    <t>Прибыль (убыток) – сальдо</t>
  </si>
  <si>
    <t>Фонд оплаты труда (по данным Краснодарстата)</t>
  </si>
  <si>
    <t>Промышленная деятельность (раздел С+Е)</t>
  </si>
  <si>
    <t>в т.ч. по крупным и средним</t>
  </si>
  <si>
    <t>Обрабатывающие производства (С)</t>
  </si>
  <si>
    <t xml:space="preserve">в т.ч. по крупным и средним  </t>
  </si>
  <si>
    <t>Водоснабжения, водоотведение, сбор и утилизация отходов (Е)</t>
  </si>
  <si>
    <t>1. Водоснабжение, водоотведение</t>
  </si>
  <si>
    <t>2. Сбор и утилизация отходов</t>
  </si>
  <si>
    <t>Производство основных видов промышленной продукции в натуральном выражении:</t>
  </si>
  <si>
    <t>1. Хлеб и хлебобулочные изделия</t>
  </si>
  <si>
    <t>2. Коньяк</t>
  </si>
  <si>
    <t>3. Вина игристые и газированные из свежего винограда</t>
  </si>
  <si>
    <t>4. Вина из свежего винограда, кроме вин игристых и газированных</t>
  </si>
  <si>
    <t>5. Напитки винные, изготавливаемые без добавления этилового спирта</t>
  </si>
  <si>
    <t>6. Напитки винные, изготавливаемые с добавлением этилового спирта</t>
  </si>
  <si>
    <t>в том числе сельхозорганизациях (темп роста указан в сопоставимых ценах, %)</t>
  </si>
  <si>
    <t>из них по крупным и средним (темп роста указан в сопоставимых ценах, %)</t>
  </si>
  <si>
    <t>КФХ и инд.предприниматели (темп роста указан в сопоставимых ценах, %)</t>
  </si>
  <si>
    <t>в личных подсобных хозяйствах (темп роста указан в сопоставимых ценах, %)</t>
  </si>
  <si>
    <t>Общая площадь виноградников у сельскохозяйственных предприятий</t>
  </si>
  <si>
    <t>Производство основных видов сельскохозяйственной продукции</t>
  </si>
  <si>
    <t>Зерно (в весе  после доработки)</t>
  </si>
  <si>
    <t xml:space="preserve">в том числе сельхозорганизациях </t>
  </si>
  <si>
    <t>КФХ и инд.предприниматели</t>
  </si>
  <si>
    <t>в личных подсобных хозяйствах</t>
  </si>
  <si>
    <t>Картофель - всего</t>
  </si>
  <si>
    <t xml:space="preserve">Овощи - всего </t>
  </si>
  <si>
    <t>Бахчевые, всего</t>
  </si>
  <si>
    <t>Плоды и ягоды, всего</t>
  </si>
  <si>
    <t>Виноград</t>
  </si>
  <si>
    <t>Скот и птица (в живом весе)- всего</t>
  </si>
  <si>
    <t>Молоко- всего</t>
  </si>
  <si>
    <t>Яйца- всего</t>
  </si>
  <si>
    <t>Улов рыбы в прудовых и других рыбоводных хозяйствах</t>
  </si>
  <si>
    <t xml:space="preserve">Численность поголовья сельскохозяйственных животных  </t>
  </si>
  <si>
    <t xml:space="preserve">Крупный рогатый скот </t>
  </si>
  <si>
    <t xml:space="preserve">из общего поголовья крупного рогатого скота — коровы </t>
  </si>
  <si>
    <t>Свиньи</t>
  </si>
  <si>
    <t xml:space="preserve">Овцы и козы </t>
  </si>
  <si>
    <t xml:space="preserve">Птица </t>
  </si>
  <si>
    <t>в т.ч. по крупным и средним (темп роста указан в сопоставимых ценах, %)</t>
  </si>
  <si>
    <t xml:space="preserve">в т.ч. по крупным и средним (темп роста указан в сопоставимых ценах, %)  </t>
  </si>
  <si>
    <t>Объем платных услуг населению</t>
  </si>
  <si>
    <t xml:space="preserve">Объем инвестиций в основной капитал за счет всех источников финансирования </t>
  </si>
  <si>
    <t xml:space="preserve">Объем работ, выполненных собственными силами по виду деятельности строительство </t>
  </si>
  <si>
    <t xml:space="preserve">Малое и среднее предпринимательство </t>
  </si>
  <si>
    <t xml:space="preserve">Количество субъектов малого предпринимательства </t>
  </si>
  <si>
    <t>Численность работников в малом предпринимательстве</t>
  </si>
  <si>
    <t>Количество субъектов среднего предпринимательства</t>
  </si>
  <si>
    <t>Количество индивидуальных предпринимателей</t>
  </si>
  <si>
    <t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целевой программы)</t>
  </si>
  <si>
    <t>Показатель налогового потенциала по НДФЛ:</t>
  </si>
  <si>
    <t>Фонд оплаты труда для налогообложения граждан</t>
  </si>
  <si>
    <t>Показатели налогового потенциала по ЕСХН:</t>
  </si>
  <si>
    <t>Количество организаций, КХ (имеющих статус юридического лица) - плательщиков ЕСХН</t>
  </si>
  <si>
    <t>Доходы организаций, КХ (имеющих статус юридического лица) - плательщиков ЕСХН</t>
  </si>
  <si>
    <t>Количество КФХ и индивид.предпринимателей - плательщиков ЕСХН</t>
  </si>
  <si>
    <t>Доходы КФХ и индивид.предпринимателей - плательщиков ЕСХН</t>
  </si>
  <si>
    <t>Показатели налогового потенциала по налогу на имущество физических лиц:</t>
  </si>
  <si>
    <t>Колличество объектов физических лиц, подлежащих  налогообложению</t>
  </si>
  <si>
    <t>Инвентаризационная стоимость имущества физических лиц с дифферинциацией по уровням их стоимости.</t>
  </si>
  <si>
    <t xml:space="preserve">                                         до 300</t>
  </si>
  <si>
    <t xml:space="preserve">                                    от 300 до 500</t>
  </si>
  <si>
    <t xml:space="preserve">                                    от 500 до 700</t>
  </si>
  <si>
    <t xml:space="preserve">                                    от 700 до 1000</t>
  </si>
  <si>
    <t xml:space="preserve">                                    свыше 1000</t>
  </si>
  <si>
    <t>Показатели потенциала по доходам от аренды земли:</t>
  </si>
  <si>
    <t>Колличество земельных участков, сдаваемых в аренду</t>
  </si>
  <si>
    <t>Площадь земельных участков, сдаваемых в аренду.</t>
  </si>
  <si>
    <t>Кадастровая стоимость земельных участков, сдаваемых в аренду.</t>
  </si>
  <si>
    <t>Показатели потенциала по доходам от аренды муниципального имущества:</t>
  </si>
  <si>
    <t>Площадь имущества, сдаваемого в аренду</t>
  </si>
  <si>
    <t>Социальная сфера</t>
  </si>
  <si>
    <t>Численность детей в  дошкольных  образовательных учреждениях</t>
  </si>
  <si>
    <t>Охват детей в возрасте 1-6 лет дошкольными учреждениями</t>
  </si>
  <si>
    <t>Количество групп альтернативных моделей дошкольного образования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</si>
  <si>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</si>
  <si>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</si>
  <si>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</si>
  <si>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</si>
  <si>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</si>
  <si>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</si>
  <si>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 xml:space="preserve">среднего профессионального образования 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</si>
  <si>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</si>
  <si>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</si>
  <si>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 xml:space="preserve">жилых домов предприятиями за счет всех источников финансирования </t>
  </si>
  <si>
    <t xml:space="preserve">из общего итога - построенные населением за свой счет и с помощью кредитов </t>
  </si>
  <si>
    <t>детских дошкольных учреждений</t>
  </si>
  <si>
    <t>Средняя обеспеченность населения площадью жилых квартир (на конец года)</t>
  </si>
  <si>
    <t>Обеспеченность населения учреждениями социально-культурной сферы:</t>
  </si>
  <si>
    <t>больничными койками</t>
  </si>
  <si>
    <t xml:space="preserve">количество больничных коек </t>
  </si>
  <si>
    <t>амбулаторно-поликлиническими учреждениями</t>
  </si>
  <si>
    <t>врачами (фактически)</t>
  </si>
  <si>
    <t xml:space="preserve">врачами (по штату) </t>
  </si>
  <si>
    <t xml:space="preserve">средним медицинским персоналом (фактически) </t>
  </si>
  <si>
    <t xml:space="preserve">средним медицинским персоналом (по штату) </t>
  </si>
  <si>
    <t>стационарными учреждениями социального обслуживания престарелых и инвалидов (взрослых и детей)</t>
  </si>
  <si>
    <t>дошкольными образовательными учреждениями</t>
  </si>
  <si>
    <t>количество мест в учреждениях дошкольного образования</t>
  </si>
  <si>
    <t>количество детей дошкольного возраста, находящихся в очереди в учреждения дошкольного образования</t>
  </si>
  <si>
    <t>обеспеченность спортивными сооружениями</t>
  </si>
  <si>
    <t>удельный вес населения, занимающегося спортом</t>
  </si>
  <si>
    <t>Количество организаций  зарегистрированных на территории муниципального образования, всего</t>
  </si>
  <si>
    <t>в том числе:</t>
  </si>
  <si>
    <t>количество организаций государственной формы собственности</t>
  </si>
  <si>
    <t>количество организаций муниципальной формы собственности</t>
  </si>
  <si>
    <t>количество организаций частной формы собственности (с учетом обособленных подразделений)</t>
  </si>
  <si>
    <t>индивидуальных предпринимателей</t>
  </si>
  <si>
    <t>Инфраструктурная обеспеченность населения</t>
  </si>
  <si>
    <t xml:space="preserve">Протяженность освещенных улиц </t>
  </si>
  <si>
    <t xml:space="preserve">Протяженность водопроводных сетей, всего: </t>
  </si>
  <si>
    <t>протяженность разводящих водопроводных сетей в поселениях</t>
  </si>
  <si>
    <t>протяженность магистральных сетей (расположенных между поселениями)</t>
  </si>
  <si>
    <t>Из общего итога - протяженность отремонтированных водопроводных сетей</t>
  </si>
  <si>
    <t>Протяженность канализационных сетей</t>
  </si>
  <si>
    <t>Из общего итога - протяженность отремонтированных канализационных сетей</t>
  </si>
  <si>
    <t>Протяженность автомобильных дорог местного значения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</si>
  <si>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</si>
  <si>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</t>
  </si>
  <si>
    <t>Обеспеченность населения объектами розничной торговли</t>
  </si>
  <si>
    <t>Обеспеченность населения объектами общественного питания</t>
  </si>
  <si>
    <t xml:space="preserve">Благоустройство </t>
  </si>
  <si>
    <t>Протяженность отремонтированных автомобильных дорог местного значения с твердым покрытием</t>
  </si>
  <si>
    <t>Протяженность отремонтированных тротуаров</t>
  </si>
  <si>
    <t xml:space="preserve">Количество высаженных зеленых насаждений </t>
  </si>
  <si>
    <t>Количество установленных светильников наружного освещения</t>
  </si>
  <si>
    <t>Ед. изм.</t>
  </si>
  <si>
    <t>тыс.чел.</t>
  </si>
  <si>
    <t>руб.</t>
  </si>
  <si>
    <t>единиц</t>
  </si>
  <si>
    <t>%</t>
  </si>
  <si>
    <t>человек</t>
  </si>
  <si>
    <t>млн.руб.</t>
  </si>
  <si>
    <t>тыс.тонн</t>
  </si>
  <si>
    <t>тыс.дал.</t>
  </si>
  <si>
    <t>га</t>
  </si>
  <si>
    <t>млн.шт.</t>
  </si>
  <si>
    <t>голов</t>
  </si>
  <si>
    <t>тыс.голов</t>
  </si>
  <si>
    <t>рублей</t>
  </si>
  <si>
    <t>чел.</t>
  </si>
  <si>
    <t>тыс. руб.</t>
  </si>
  <si>
    <t>м²</t>
  </si>
  <si>
    <t>тыс.кв.м общей площади</t>
  </si>
  <si>
    <t xml:space="preserve"> мест</t>
  </si>
  <si>
    <t>кв.м. на 1 чел.</t>
  </si>
  <si>
    <t>коек на 10 тыс.жителей</t>
  </si>
  <si>
    <t>посещений в смену на 10 тыс. жителей</t>
  </si>
  <si>
    <t>чел. на 10 тыс.населения</t>
  </si>
  <si>
    <t>мест на 10 тыс.жителей</t>
  </si>
  <si>
    <t>мест на 1000 детей дошкольного возраста</t>
  </si>
  <si>
    <t>мест</t>
  </si>
  <si>
    <t>кв.м. на 1 тыс.населения</t>
  </si>
  <si>
    <t>км</t>
  </si>
  <si>
    <t>посадочных мест на 1 тыс. населения</t>
  </si>
  <si>
    <t>шт.</t>
  </si>
  <si>
    <t>Начальник финансового отдела Старотитаровского сельского поселения Темрюкского района</t>
  </si>
  <si>
    <t>отклонение фактического темпа роста от планового, %</t>
  </si>
  <si>
    <r>
      <t xml:space="preserve">Объем продукции сельского хозяйства всех категорий хозяйств </t>
    </r>
    <r>
      <rPr>
        <sz val="10"/>
        <rFont val="Times New Roman"/>
        <family val="1"/>
        <charset val="204"/>
      </rPr>
      <t>(темп роста указан в сопоставимых ценах, %)</t>
    </r>
  </si>
  <si>
    <r>
      <t xml:space="preserve">Подсолнечник </t>
    </r>
    <r>
      <rPr>
        <sz val="10"/>
        <rFont val="Times New Roman"/>
        <family val="1"/>
        <charset val="204"/>
      </rPr>
      <t>(в весе после доработки)</t>
    </r>
  </si>
  <si>
    <r>
      <t xml:space="preserve">Оборот розничной торговли </t>
    </r>
    <r>
      <rPr>
        <sz val="10"/>
        <rFont val="Times New Roman"/>
        <family val="1"/>
        <charset val="204"/>
      </rPr>
      <t>(темп роста указан в сопоставимых ценах, %)</t>
    </r>
  </si>
  <si>
    <r>
      <t xml:space="preserve">Оборот общественного питания </t>
    </r>
    <r>
      <rPr>
        <sz val="10"/>
        <rFont val="Times New Roman"/>
        <family val="1"/>
        <charset val="204"/>
      </rPr>
      <t>(темп роста указан в сопоставимых ценах, %)</t>
    </r>
  </si>
  <si>
    <t>Я.И. Хвостик</t>
  </si>
  <si>
    <t>процент выполнения планового показателя</t>
  </si>
  <si>
    <t>Темрюкского района за 2017 год</t>
  </si>
  <si>
    <t xml:space="preserve">2017 год прогноз </t>
  </si>
  <si>
    <t>Плановый темп роста 2017 год  в % к   2016 году</t>
  </si>
  <si>
    <t xml:space="preserve">2017 год  отчет </t>
  </si>
  <si>
    <t>Фактический темп роста 2017 год в % к 2016 году</t>
  </si>
  <si>
    <t>к решению  LXVI сессии Совета</t>
  </si>
  <si>
    <t>Темрюкского района  от 29.11.2018 № 413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</si>
</sst>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8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 applyBorder="1"/>
    <xf numFmtId="0" fontId="2" fillId="0" borderId="0" xfId="0" applyFont="1" applyFill="1"/>
    <xf numFmtId="0" fontId="1" fillId="0" borderId="0" xfId="0" applyFont="1" applyFill="1" applyBorder="1" applyAlignment="1"/>
    <xf numFmtId="0" fontId="2" fillId="0" borderId="0" xfId="0" applyFont="1" applyAlignment="1"/>
    <xf numFmtId="0" fontId="2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Fill="1" applyBorder="1" applyAlignment="1"/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0" xfId="0" applyFont="1"/>
    <xf numFmtId="0" fontId="2" fillId="0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2" fontId="9" fillId="0" borderId="5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2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0" fontId="16" fillId="0" borderId="0" xfId="0" applyFont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15" fillId="0" borderId="0" xfId="0" applyFont="1" applyFill="1" applyAlignment="1">
      <alignment horizontal="left" wrapText="1"/>
    </xf>
    <xf numFmtId="0" fontId="17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view="pageBreakPreview" zoomScaleSheetLayoutView="80" workbookViewId="0">
      <selection activeCell="E5" sqref="E5:I5"/>
    </sheetView>
  </sheetViews>
  <sheetFormatPr defaultRowHeight="15"/>
  <cols>
    <col min="1" max="1" width="32.5703125" customWidth="1"/>
    <col min="2" max="2" width="7.7109375" customWidth="1"/>
    <col min="3" max="3" width="13.28515625" customWidth="1"/>
    <col min="4" max="4" width="14" customWidth="1"/>
    <col min="5" max="5" width="12" customWidth="1"/>
    <col min="7" max="7" width="15.28515625" customWidth="1"/>
    <col min="8" max="8" width="15.7109375" customWidth="1"/>
    <col min="9" max="9" width="15.140625" customWidth="1"/>
  </cols>
  <sheetData>
    <row r="1" spans="1:9" ht="18.75">
      <c r="A1" s="1"/>
      <c r="B1" s="1"/>
      <c r="C1" s="2"/>
      <c r="D1" s="3"/>
      <c r="E1" s="56" t="s">
        <v>0</v>
      </c>
      <c r="F1" s="57"/>
      <c r="G1" s="57"/>
      <c r="H1" s="57"/>
      <c r="I1" s="57"/>
    </row>
    <row r="2" spans="1:9" ht="18.75">
      <c r="A2" s="1"/>
      <c r="B2" s="1"/>
      <c r="C2" s="2"/>
      <c r="D2" s="3"/>
      <c r="E2" s="56" t="s">
        <v>192</v>
      </c>
      <c r="F2" s="57"/>
      <c r="G2" s="57"/>
      <c r="H2" s="57"/>
      <c r="I2" s="57"/>
    </row>
    <row r="3" spans="1:9" ht="18.75">
      <c r="A3" s="1"/>
      <c r="B3" s="1"/>
      <c r="C3" s="2"/>
      <c r="D3" s="3"/>
      <c r="E3" s="56" t="s">
        <v>1</v>
      </c>
      <c r="F3" s="57"/>
      <c r="G3" s="57"/>
      <c r="H3" s="57"/>
      <c r="I3" s="57"/>
    </row>
    <row r="4" spans="1:9" ht="18.75">
      <c r="A4" s="1"/>
      <c r="B4" s="1"/>
      <c r="C4" s="2"/>
      <c r="D4" s="3"/>
      <c r="E4" s="56" t="s">
        <v>193</v>
      </c>
      <c r="F4" s="57"/>
      <c r="G4" s="57"/>
      <c r="H4" s="57"/>
      <c r="I4" s="57"/>
    </row>
    <row r="5" spans="1:9" ht="18.75">
      <c r="A5" s="1"/>
      <c r="B5" s="1"/>
      <c r="C5" s="2"/>
      <c r="D5" s="3"/>
      <c r="E5" s="56"/>
      <c r="F5" s="57"/>
      <c r="G5" s="57"/>
      <c r="H5" s="57"/>
      <c r="I5" s="57"/>
    </row>
    <row r="6" spans="1:9" ht="18.75">
      <c r="A6" s="1"/>
      <c r="B6" s="1"/>
      <c r="C6" s="2"/>
      <c r="D6" s="3"/>
      <c r="E6" s="3"/>
      <c r="F6" s="4"/>
      <c r="G6" s="5"/>
      <c r="H6" s="4"/>
      <c r="I6" s="4"/>
    </row>
    <row r="7" spans="1:9" ht="18.75">
      <c r="A7" s="55" t="s">
        <v>2</v>
      </c>
      <c r="B7" s="55"/>
      <c r="C7" s="55"/>
      <c r="D7" s="55"/>
      <c r="E7" s="55"/>
      <c r="F7" s="55"/>
      <c r="G7" s="55"/>
      <c r="H7" s="55"/>
      <c r="I7" s="55"/>
    </row>
    <row r="8" spans="1:9" ht="18.75">
      <c r="A8" s="55" t="s">
        <v>3</v>
      </c>
      <c r="B8" s="55"/>
      <c r="C8" s="55"/>
      <c r="D8" s="55"/>
      <c r="E8" s="55"/>
      <c r="F8" s="55"/>
      <c r="G8" s="55"/>
      <c r="H8" s="55"/>
      <c r="I8" s="55"/>
    </row>
    <row r="9" spans="1:9" ht="18.75">
      <c r="A9" s="60" t="s">
        <v>4</v>
      </c>
      <c r="B9" s="60"/>
      <c r="C9" s="60"/>
      <c r="D9" s="60"/>
      <c r="E9" s="60"/>
      <c r="F9" s="60"/>
      <c r="G9" s="60"/>
      <c r="H9" s="60"/>
      <c r="I9" s="60"/>
    </row>
    <row r="10" spans="1:9" ht="18.75">
      <c r="A10" s="59" t="s">
        <v>1</v>
      </c>
      <c r="B10" s="59"/>
      <c r="C10" s="59"/>
      <c r="D10" s="59"/>
      <c r="E10" s="59"/>
      <c r="F10" s="59"/>
      <c r="G10" s="59"/>
      <c r="H10" s="59"/>
      <c r="I10" s="59"/>
    </row>
    <row r="11" spans="1:9" ht="18.75">
      <c r="A11" s="60" t="s">
        <v>187</v>
      </c>
      <c r="B11" s="60"/>
      <c r="C11" s="60"/>
      <c r="D11" s="60"/>
      <c r="E11" s="60"/>
      <c r="F11" s="60"/>
      <c r="G11" s="60"/>
      <c r="H11" s="60"/>
      <c r="I11" s="60"/>
    </row>
    <row r="12" spans="1:9" ht="18.75">
      <c r="A12" s="55" t="s">
        <v>5</v>
      </c>
      <c r="B12" s="55"/>
      <c r="C12" s="61"/>
      <c r="D12" s="61"/>
      <c r="E12" s="61"/>
      <c r="F12" s="61"/>
      <c r="G12" s="61"/>
      <c r="H12" s="61"/>
      <c r="I12" s="61"/>
    </row>
    <row r="13" spans="1:9" ht="19.5" thickBot="1">
      <c r="A13" s="6"/>
      <c r="B13" s="6"/>
      <c r="C13" s="7"/>
      <c r="D13" s="8"/>
      <c r="E13" s="7"/>
      <c r="F13" s="7"/>
      <c r="G13" s="9"/>
      <c r="H13" s="7"/>
      <c r="I13" s="7"/>
    </row>
    <row r="14" spans="1:9" ht="15" customHeight="1">
      <c r="A14" s="65" t="s">
        <v>6</v>
      </c>
      <c r="B14" s="66" t="s">
        <v>149</v>
      </c>
      <c r="C14" s="58" t="s">
        <v>188</v>
      </c>
      <c r="D14" s="58" t="s">
        <v>189</v>
      </c>
      <c r="E14" s="58" t="s">
        <v>7</v>
      </c>
      <c r="F14" s="58" t="s">
        <v>190</v>
      </c>
      <c r="G14" s="58" t="s">
        <v>191</v>
      </c>
      <c r="H14" s="58" t="s">
        <v>186</v>
      </c>
      <c r="I14" s="58" t="s">
        <v>180</v>
      </c>
    </row>
    <row r="15" spans="1:9" ht="64.5" customHeight="1" thickBot="1">
      <c r="A15" s="65"/>
      <c r="B15" s="67"/>
      <c r="C15" s="58"/>
      <c r="D15" s="58"/>
      <c r="E15" s="58"/>
      <c r="F15" s="58"/>
      <c r="G15" s="58"/>
      <c r="H15" s="64"/>
      <c r="I15" s="58"/>
    </row>
    <row r="16" spans="1:9" ht="18" customHeight="1">
      <c r="A16" s="10">
        <v>1</v>
      </c>
      <c r="B16" s="11">
        <v>2</v>
      </c>
      <c r="C16" s="13">
        <v>3</v>
      </c>
      <c r="D16" s="13">
        <v>4</v>
      </c>
      <c r="E16" s="13">
        <v>5</v>
      </c>
      <c r="F16" s="12">
        <v>6</v>
      </c>
      <c r="G16" s="13">
        <v>7</v>
      </c>
      <c r="H16" s="13">
        <v>8</v>
      </c>
      <c r="I16" s="13">
        <v>9</v>
      </c>
    </row>
    <row r="17" spans="1:9" ht="27.75" customHeight="1">
      <c r="A17" s="46" t="s">
        <v>8</v>
      </c>
      <c r="B17" s="17" t="s">
        <v>150</v>
      </c>
      <c r="C17" s="14">
        <v>13</v>
      </c>
      <c r="D17" s="48">
        <f>C17/E17*100</f>
        <v>100.77519379844961</v>
      </c>
      <c r="E17" s="19">
        <v>12.9</v>
      </c>
      <c r="F17" s="19">
        <v>13</v>
      </c>
      <c r="G17" s="48">
        <f>F17*100/E17</f>
        <v>100.77519379844961</v>
      </c>
      <c r="H17" s="48">
        <f>F17/C17*100</f>
        <v>100</v>
      </c>
      <c r="I17" s="48">
        <f>G17-D17</f>
        <v>0</v>
      </c>
    </row>
    <row r="18" spans="1:9" ht="25.5">
      <c r="A18" s="46" t="s">
        <v>9</v>
      </c>
      <c r="B18" s="17" t="s">
        <v>164</v>
      </c>
      <c r="C18" s="14">
        <v>19</v>
      </c>
      <c r="D18" s="48">
        <f>C18/E18*100</f>
        <v>101.72340869788685</v>
      </c>
      <c r="E18" s="19">
        <f>18678.1/1000</f>
        <v>18.678099999999997</v>
      </c>
      <c r="F18" s="19">
        <v>19.7</v>
      </c>
      <c r="G18" s="48">
        <f t="shared" ref="G18:G80" si="0">F18*100/E18</f>
        <v>105.47111322886163</v>
      </c>
      <c r="H18" s="48">
        <f t="shared" ref="H18:H80" si="1">F18/C18*100</f>
        <v>103.68421052631578</v>
      </c>
      <c r="I18" s="48">
        <f t="shared" ref="I18:I81" si="2">G18-D18</f>
        <v>3.7477045309747723</v>
      </c>
    </row>
    <row r="19" spans="1:9" ht="25.5">
      <c r="A19" s="46" t="s">
        <v>10</v>
      </c>
      <c r="B19" s="17" t="s">
        <v>150</v>
      </c>
      <c r="C19" s="14">
        <v>8.1</v>
      </c>
      <c r="D19" s="48">
        <f t="shared" ref="D19:D82" si="3">C19/E19*100</f>
        <v>100.74626865671644</v>
      </c>
      <c r="E19" s="19">
        <v>8.0399999999999991</v>
      </c>
      <c r="F19" s="19">
        <v>8.1</v>
      </c>
      <c r="G19" s="48">
        <f t="shared" si="0"/>
        <v>100.74626865671642</v>
      </c>
      <c r="H19" s="48">
        <f t="shared" si="1"/>
        <v>100</v>
      </c>
      <c r="I19" s="48">
        <f t="shared" si="2"/>
        <v>0</v>
      </c>
    </row>
    <row r="20" spans="1:9">
      <c r="A20" s="46" t="s">
        <v>11</v>
      </c>
      <c r="B20" s="17" t="s">
        <v>150</v>
      </c>
      <c r="C20" s="14">
        <v>8.1</v>
      </c>
      <c r="D20" s="48">
        <f t="shared" si="3"/>
        <v>100.74626865671644</v>
      </c>
      <c r="E20" s="19">
        <f>E19</f>
        <v>8.0399999999999991</v>
      </c>
      <c r="F20" s="19">
        <v>8.1999999999999993</v>
      </c>
      <c r="G20" s="48">
        <f t="shared" si="0"/>
        <v>101.99004975124377</v>
      </c>
      <c r="H20" s="48">
        <f t="shared" si="1"/>
        <v>101.23456790123457</v>
      </c>
      <c r="I20" s="48">
        <f t="shared" si="2"/>
        <v>1.2437810945273355</v>
      </c>
    </row>
    <row r="21" spans="1:9" ht="25.5">
      <c r="A21" s="29" t="s">
        <v>12</v>
      </c>
      <c r="B21" s="17" t="s">
        <v>164</v>
      </c>
      <c r="C21" s="14">
        <v>33.1</v>
      </c>
      <c r="D21" s="48">
        <f t="shared" si="3"/>
        <v>107.66328389279209</v>
      </c>
      <c r="E21" s="19">
        <f>30744/1000</f>
        <v>30.744</v>
      </c>
      <c r="F21" s="19">
        <v>33.1</v>
      </c>
      <c r="G21" s="48">
        <f t="shared" si="0"/>
        <v>107.66328389279209</v>
      </c>
      <c r="H21" s="48">
        <f t="shared" si="1"/>
        <v>100</v>
      </c>
      <c r="I21" s="48">
        <f t="shared" si="2"/>
        <v>0</v>
      </c>
    </row>
    <row r="22" spans="1:9" ht="25.5">
      <c r="A22" s="29" t="s">
        <v>13</v>
      </c>
      <c r="B22" s="17" t="s">
        <v>164</v>
      </c>
      <c r="C22" s="14">
        <v>35.6</v>
      </c>
      <c r="D22" s="48">
        <f t="shared" si="3"/>
        <v>108.95079769734326</v>
      </c>
      <c r="E22" s="19">
        <f>32675.3/1000</f>
        <v>32.6753</v>
      </c>
      <c r="F22" s="19">
        <v>35.6</v>
      </c>
      <c r="G22" s="48">
        <f t="shared" si="0"/>
        <v>108.95079769734325</v>
      </c>
      <c r="H22" s="48">
        <f t="shared" si="1"/>
        <v>100</v>
      </c>
      <c r="I22" s="48">
        <f t="shared" si="2"/>
        <v>0</v>
      </c>
    </row>
    <row r="23" spans="1:9" ht="25.5">
      <c r="A23" s="46" t="s">
        <v>14</v>
      </c>
      <c r="B23" s="17" t="s">
        <v>152</v>
      </c>
      <c r="C23" s="14">
        <v>4859</v>
      </c>
      <c r="D23" s="48">
        <f t="shared" si="3"/>
        <v>100.04117768169651</v>
      </c>
      <c r="E23" s="19">
        <v>4857</v>
      </c>
      <c r="F23" s="19">
        <v>4954</v>
      </c>
      <c r="G23" s="48">
        <f t="shared" si="0"/>
        <v>101.99711756228125</v>
      </c>
      <c r="H23" s="48">
        <f t="shared" si="1"/>
        <v>101.95513480139947</v>
      </c>
      <c r="I23" s="48">
        <f t="shared" si="2"/>
        <v>1.9559398805847366</v>
      </c>
    </row>
    <row r="24" spans="1:9" ht="25.5">
      <c r="A24" s="46" t="s">
        <v>15</v>
      </c>
      <c r="B24" s="17" t="s">
        <v>150</v>
      </c>
      <c r="C24" s="14">
        <v>10.4</v>
      </c>
      <c r="D24" s="48">
        <f t="shared" si="3"/>
        <v>100.09624639076034</v>
      </c>
      <c r="E24" s="19">
        <v>10.39</v>
      </c>
      <c r="F24" s="19">
        <v>10.9</v>
      </c>
      <c r="G24" s="48">
        <f t="shared" si="0"/>
        <v>104.90856592877766</v>
      </c>
      <c r="H24" s="48">
        <f t="shared" si="1"/>
        <v>104.80769230769231</v>
      </c>
      <c r="I24" s="48">
        <f t="shared" si="2"/>
        <v>4.81231953801732</v>
      </c>
    </row>
    <row r="25" spans="1:9" ht="59.25" customHeight="1">
      <c r="A25" s="46" t="s">
        <v>16</v>
      </c>
      <c r="B25" s="17" t="s">
        <v>153</v>
      </c>
      <c r="C25" s="14">
        <v>0.3</v>
      </c>
      <c r="D25" s="48">
        <f t="shared" si="3"/>
        <v>103.44827586206897</v>
      </c>
      <c r="E25" s="19">
        <v>0.28999999999999998</v>
      </c>
      <c r="F25" s="19">
        <v>0.28999999999999998</v>
      </c>
      <c r="G25" s="48">
        <f t="shared" si="0"/>
        <v>100</v>
      </c>
      <c r="H25" s="48">
        <f t="shared" si="1"/>
        <v>96.666666666666671</v>
      </c>
      <c r="I25" s="48">
        <f t="shared" si="2"/>
        <v>-3.448275862068968</v>
      </c>
    </row>
    <row r="26" spans="1:9" ht="25.5">
      <c r="A26" s="46" t="s">
        <v>17</v>
      </c>
      <c r="B26" s="17" t="s">
        <v>154</v>
      </c>
      <c r="C26" s="14">
        <v>29</v>
      </c>
      <c r="D26" s="48">
        <f t="shared" si="3"/>
        <v>100</v>
      </c>
      <c r="E26" s="19">
        <v>29</v>
      </c>
      <c r="F26" s="19">
        <v>29</v>
      </c>
      <c r="G26" s="48">
        <f t="shared" si="0"/>
        <v>100</v>
      </c>
      <c r="H26" s="48">
        <f t="shared" si="1"/>
        <v>100</v>
      </c>
      <c r="I26" s="48">
        <f t="shared" si="2"/>
        <v>0</v>
      </c>
    </row>
    <row r="27" spans="1:9" ht="25.5">
      <c r="A27" s="36" t="s">
        <v>18</v>
      </c>
      <c r="B27" s="17" t="s">
        <v>155</v>
      </c>
      <c r="C27" s="14">
        <v>520.70000000000005</v>
      </c>
      <c r="D27" s="48">
        <f t="shared" si="3"/>
        <v>104.68435866505831</v>
      </c>
      <c r="E27" s="19">
        <f>E29+E31</f>
        <v>497.4</v>
      </c>
      <c r="F27" s="19">
        <v>828.5</v>
      </c>
      <c r="G27" s="48">
        <f t="shared" si="0"/>
        <v>166.56614394853239</v>
      </c>
      <c r="H27" s="48">
        <f t="shared" si="1"/>
        <v>159.11273285961204</v>
      </c>
      <c r="I27" s="48">
        <f t="shared" si="2"/>
        <v>61.881785283474073</v>
      </c>
    </row>
    <row r="28" spans="1:9" ht="25.5">
      <c r="A28" s="29" t="s">
        <v>19</v>
      </c>
      <c r="B28" s="17" t="s">
        <v>155</v>
      </c>
      <c r="C28" s="14">
        <v>520.70000000000005</v>
      </c>
      <c r="D28" s="48">
        <f t="shared" si="3"/>
        <v>104.68435866505831</v>
      </c>
      <c r="E28" s="19">
        <f>E27</f>
        <v>497.4</v>
      </c>
      <c r="F28" s="19">
        <f>F27</f>
        <v>828.5</v>
      </c>
      <c r="G28" s="48">
        <f t="shared" si="0"/>
        <v>166.56614394853239</v>
      </c>
      <c r="H28" s="48">
        <f t="shared" si="1"/>
        <v>159.11273285961204</v>
      </c>
      <c r="I28" s="48">
        <f t="shared" si="2"/>
        <v>61.881785283474073</v>
      </c>
    </row>
    <row r="29" spans="1:9" ht="25.5">
      <c r="A29" s="36" t="s">
        <v>20</v>
      </c>
      <c r="B29" s="17" t="s">
        <v>155</v>
      </c>
      <c r="C29" s="14">
        <v>13.7</v>
      </c>
      <c r="D29" s="48">
        <f t="shared" si="3"/>
        <v>190.27777777777777</v>
      </c>
      <c r="E29" s="19">
        <f>E30</f>
        <v>7.2</v>
      </c>
      <c r="F29" s="19">
        <v>54.3</v>
      </c>
      <c r="G29" s="48">
        <f t="shared" si="0"/>
        <v>754.16666666666663</v>
      </c>
      <c r="H29" s="48">
        <f t="shared" si="1"/>
        <v>396.35036496350369</v>
      </c>
      <c r="I29" s="48">
        <f t="shared" si="2"/>
        <v>563.88888888888891</v>
      </c>
    </row>
    <row r="30" spans="1:9" ht="25.5">
      <c r="A30" s="29" t="s">
        <v>13</v>
      </c>
      <c r="B30" s="17" t="s">
        <v>155</v>
      </c>
      <c r="C30" s="14">
        <v>13.7</v>
      </c>
      <c r="D30" s="48">
        <f t="shared" si="3"/>
        <v>190.27777777777777</v>
      </c>
      <c r="E30" s="19">
        <v>7.2</v>
      </c>
      <c r="F30" s="19">
        <v>54.3</v>
      </c>
      <c r="G30" s="48">
        <f t="shared" si="0"/>
        <v>754.16666666666663</v>
      </c>
      <c r="H30" s="48">
        <f t="shared" si="1"/>
        <v>396.35036496350369</v>
      </c>
      <c r="I30" s="48">
        <f t="shared" si="2"/>
        <v>563.88888888888891</v>
      </c>
    </row>
    <row r="31" spans="1:9" ht="25.5">
      <c r="A31" s="36" t="s">
        <v>21</v>
      </c>
      <c r="B31" s="17" t="s">
        <v>155</v>
      </c>
      <c r="C31" s="14">
        <v>507</v>
      </c>
      <c r="D31" s="48">
        <f t="shared" si="3"/>
        <v>103.42717258261933</v>
      </c>
      <c r="E31" s="19">
        <f>E32</f>
        <v>490.2</v>
      </c>
      <c r="F31" s="19">
        <v>774.2</v>
      </c>
      <c r="G31" s="48">
        <f t="shared" si="0"/>
        <v>157.93553651570787</v>
      </c>
      <c r="H31" s="48">
        <f t="shared" si="1"/>
        <v>152.70216962524657</v>
      </c>
      <c r="I31" s="48">
        <f t="shared" si="2"/>
        <v>54.508363933088532</v>
      </c>
    </row>
    <row r="32" spans="1:9" ht="25.5">
      <c r="A32" s="29" t="s">
        <v>13</v>
      </c>
      <c r="B32" s="17" t="s">
        <v>155</v>
      </c>
      <c r="C32" s="14">
        <v>507</v>
      </c>
      <c r="D32" s="48">
        <f t="shared" si="3"/>
        <v>103.42717258261933</v>
      </c>
      <c r="E32" s="19">
        <v>490.2</v>
      </c>
      <c r="F32" s="19">
        <v>774.2</v>
      </c>
      <c r="G32" s="48">
        <f t="shared" si="0"/>
        <v>157.93553651570787</v>
      </c>
      <c r="H32" s="48">
        <f t="shared" si="1"/>
        <v>152.70216962524657</v>
      </c>
      <c r="I32" s="48">
        <f t="shared" si="2"/>
        <v>54.508363933088532</v>
      </c>
    </row>
    <row r="33" spans="1:9" ht="25.5">
      <c r="A33" s="36" t="s">
        <v>22</v>
      </c>
      <c r="B33" s="17" t="s">
        <v>155</v>
      </c>
      <c r="C33" s="15">
        <v>809</v>
      </c>
      <c r="D33" s="48">
        <f t="shared" si="3"/>
        <v>102.05626340355745</v>
      </c>
      <c r="E33" s="19">
        <v>792.7</v>
      </c>
      <c r="F33" s="19">
        <v>839.7</v>
      </c>
      <c r="G33" s="48">
        <f t="shared" si="0"/>
        <v>105.92910306547243</v>
      </c>
      <c r="H33" s="48">
        <f t="shared" si="1"/>
        <v>103.79480840543881</v>
      </c>
      <c r="I33" s="48">
        <f t="shared" si="2"/>
        <v>3.8728396619149805</v>
      </c>
    </row>
    <row r="34" spans="1:9" ht="25.5">
      <c r="A34" s="29" t="s">
        <v>13</v>
      </c>
      <c r="B34" s="17" t="s">
        <v>155</v>
      </c>
      <c r="C34" s="15">
        <v>809</v>
      </c>
      <c r="D34" s="48">
        <f t="shared" si="3"/>
        <v>103.71794871794873</v>
      </c>
      <c r="E34" s="19">
        <v>780</v>
      </c>
      <c r="F34" s="19">
        <v>839.7</v>
      </c>
      <c r="G34" s="48">
        <f t="shared" si="0"/>
        <v>107.65384615384616</v>
      </c>
      <c r="H34" s="48">
        <f t="shared" si="1"/>
        <v>103.79480840543881</v>
      </c>
      <c r="I34" s="48">
        <f t="shared" si="2"/>
        <v>3.9358974358974308</v>
      </c>
    </row>
    <row r="35" spans="1:9" ht="25.5">
      <c r="A35" s="36" t="s">
        <v>23</v>
      </c>
      <c r="B35" s="17" t="s">
        <v>155</v>
      </c>
      <c r="C35" s="53">
        <v>7928</v>
      </c>
      <c r="D35" s="48">
        <f t="shared" si="3"/>
        <v>109.87305282997949</v>
      </c>
      <c r="E35" s="19">
        <f>E37+E39</f>
        <v>7215.6</v>
      </c>
      <c r="F35" s="19">
        <v>6082.7</v>
      </c>
      <c r="G35" s="48">
        <f t="shared" si="0"/>
        <v>84.299295969843115</v>
      </c>
      <c r="H35" s="48">
        <f t="shared" si="1"/>
        <v>76.724268415741676</v>
      </c>
      <c r="I35" s="48">
        <f t="shared" si="2"/>
        <v>-25.573756860136371</v>
      </c>
    </row>
    <row r="36" spans="1:9" ht="25.5">
      <c r="A36" s="29" t="s">
        <v>24</v>
      </c>
      <c r="B36" s="17" t="s">
        <v>155</v>
      </c>
      <c r="C36" s="53">
        <f>C35</f>
        <v>7928</v>
      </c>
      <c r="D36" s="48">
        <f t="shared" si="3"/>
        <v>109.87305282997949</v>
      </c>
      <c r="E36" s="19">
        <f>E35</f>
        <v>7215.6</v>
      </c>
      <c r="F36" s="19">
        <f>F35</f>
        <v>6082.7</v>
      </c>
      <c r="G36" s="48">
        <f t="shared" si="0"/>
        <v>84.299295969843115</v>
      </c>
      <c r="H36" s="48">
        <f t="shared" si="1"/>
        <v>76.724268415741676</v>
      </c>
      <c r="I36" s="48">
        <f t="shared" si="2"/>
        <v>-25.573756860136371</v>
      </c>
    </row>
    <row r="37" spans="1:9" ht="25.5">
      <c r="A37" s="47" t="s">
        <v>25</v>
      </c>
      <c r="B37" s="17" t="s">
        <v>155</v>
      </c>
      <c r="C37" s="49">
        <v>7811.6</v>
      </c>
      <c r="D37" s="48">
        <f t="shared" si="3"/>
        <v>109.89870568373664</v>
      </c>
      <c r="E37" s="19">
        <f>E38</f>
        <v>7108</v>
      </c>
      <c r="F37" s="19">
        <v>5907</v>
      </c>
      <c r="G37" s="48">
        <f t="shared" si="0"/>
        <v>83.103545301069218</v>
      </c>
      <c r="H37" s="48">
        <f t="shared" si="1"/>
        <v>75.618311229453624</v>
      </c>
      <c r="I37" s="48">
        <f t="shared" si="2"/>
        <v>-26.795160382667419</v>
      </c>
    </row>
    <row r="38" spans="1:9" ht="25.5">
      <c r="A38" s="29" t="s">
        <v>26</v>
      </c>
      <c r="B38" s="17" t="s">
        <v>155</v>
      </c>
      <c r="C38" s="49">
        <v>7811.6</v>
      </c>
      <c r="D38" s="48">
        <f t="shared" si="3"/>
        <v>109.89870568373664</v>
      </c>
      <c r="E38" s="19">
        <v>7108</v>
      </c>
      <c r="F38" s="19">
        <v>5907</v>
      </c>
      <c r="G38" s="48">
        <f t="shared" si="0"/>
        <v>83.103545301069218</v>
      </c>
      <c r="H38" s="48">
        <f t="shared" si="1"/>
        <v>75.618311229453624</v>
      </c>
      <c r="I38" s="48">
        <f t="shared" si="2"/>
        <v>-26.795160382667419</v>
      </c>
    </row>
    <row r="39" spans="1:9" ht="25.5">
      <c r="A39" s="36" t="s">
        <v>27</v>
      </c>
      <c r="B39" s="17" t="s">
        <v>155</v>
      </c>
      <c r="C39" s="49">
        <v>116.4</v>
      </c>
      <c r="D39" s="48">
        <f t="shared" si="3"/>
        <v>108.17843866171005</v>
      </c>
      <c r="E39" s="19">
        <f>E40+E42</f>
        <v>107.6</v>
      </c>
      <c r="F39" s="19">
        <v>175.7</v>
      </c>
      <c r="G39" s="48">
        <f t="shared" si="0"/>
        <v>163.28996282527882</v>
      </c>
      <c r="H39" s="48">
        <f t="shared" si="1"/>
        <v>150.94501718213056</v>
      </c>
      <c r="I39" s="48">
        <f t="shared" si="2"/>
        <v>55.111524163568774</v>
      </c>
    </row>
    <row r="40" spans="1:9" ht="25.5">
      <c r="A40" s="36" t="s">
        <v>28</v>
      </c>
      <c r="B40" s="17" t="s">
        <v>155</v>
      </c>
      <c r="C40" s="49">
        <v>114.4</v>
      </c>
      <c r="D40" s="48">
        <f t="shared" si="3"/>
        <v>108.12854442344046</v>
      </c>
      <c r="E40" s="19">
        <f>E41</f>
        <v>105.8</v>
      </c>
      <c r="F40" s="19">
        <v>170.8</v>
      </c>
      <c r="G40" s="48">
        <f t="shared" si="0"/>
        <v>161.4366729678639</v>
      </c>
      <c r="H40" s="48">
        <f t="shared" si="1"/>
        <v>149.30069930069931</v>
      </c>
      <c r="I40" s="48">
        <f t="shared" si="2"/>
        <v>53.30812854442344</v>
      </c>
    </row>
    <row r="41" spans="1:9" ht="25.5">
      <c r="A41" s="29" t="s">
        <v>26</v>
      </c>
      <c r="B41" s="17" t="s">
        <v>155</v>
      </c>
      <c r="C41" s="49">
        <v>114.4</v>
      </c>
      <c r="D41" s="48">
        <f t="shared" si="3"/>
        <v>108.12854442344046</v>
      </c>
      <c r="E41" s="19">
        <v>105.8</v>
      </c>
      <c r="F41" s="19">
        <v>170.8</v>
      </c>
      <c r="G41" s="48">
        <f t="shared" si="0"/>
        <v>161.4366729678639</v>
      </c>
      <c r="H41" s="48">
        <f t="shared" si="1"/>
        <v>149.30069930069931</v>
      </c>
      <c r="I41" s="48">
        <f t="shared" si="2"/>
        <v>53.30812854442344</v>
      </c>
    </row>
    <row r="42" spans="1:9" ht="25.5">
      <c r="A42" s="36" t="s">
        <v>29</v>
      </c>
      <c r="B42" s="17" t="s">
        <v>155</v>
      </c>
      <c r="C42" s="53">
        <v>2</v>
      </c>
      <c r="D42" s="48">
        <f t="shared" si="3"/>
        <v>111.11111111111111</v>
      </c>
      <c r="E42" s="19">
        <f>E43</f>
        <v>1.8</v>
      </c>
      <c r="F42" s="19">
        <v>4.9000000000000004</v>
      </c>
      <c r="G42" s="48">
        <f t="shared" si="0"/>
        <v>272.22222222222223</v>
      </c>
      <c r="H42" s="48">
        <f t="shared" si="1"/>
        <v>245.00000000000003</v>
      </c>
      <c r="I42" s="48">
        <f t="shared" si="2"/>
        <v>161.11111111111111</v>
      </c>
    </row>
    <row r="43" spans="1:9" ht="25.5">
      <c r="A43" s="29" t="s">
        <v>26</v>
      </c>
      <c r="B43" s="17" t="s">
        <v>155</v>
      </c>
      <c r="C43" s="53">
        <v>2</v>
      </c>
      <c r="D43" s="48">
        <f t="shared" si="3"/>
        <v>111.11111111111111</v>
      </c>
      <c r="E43" s="19">
        <v>1.8</v>
      </c>
      <c r="F43" s="19">
        <v>4.9000000000000004</v>
      </c>
      <c r="G43" s="48">
        <f t="shared" si="0"/>
        <v>272.22222222222223</v>
      </c>
      <c r="H43" s="48">
        <f t="shared" si="1"/>
        <v>245.00000000000003</v>
      </c>
      <c r="I43" s="48">
        <f t="shared" si="2"/>
        <v>161.11111111111111</v>
      </c>
    </row>
    <row r="44" spans="1:9" ht="38.25">
      <c r="A44" s="22" t="s">
        <v>30</v>
      </c>
      <c r="B44" s="35"/>
      <c r="C44" s="50"/>
      <c r="D44" s="51"/>
      <c r="E44" s="34"/>
      <c r="F44" s="34"/>
      <c r="G44" s="51"/>
      <c r="H44" s="51"/>
      <c r="I44" s="51"/>
    </row>
    <row r="45" spans="1:9" ht="25.5">
      <c r="A45" s="36" t="s">
        <v>31</v>
      </c>
      <c r="B45" s="20" t="s">
        <v>156</v>
      </c>
      <c r="C45" s="14">
        <v>0.5</v>
      </c>
      <c r="D45" s="48">
        <f t="shared" si="3"/>
        <v>35.637918745545264</v>
      </c>
      <c r="E45" s="21">
        <v>1.403</v>
      </c>
      <c r="F45" s="21">
        <v>0.70099999999999996</v>
      </c>
      <c r="G45" s="48">
        <f t="shared" si="0"/>
        <v>49.96436208125445</v>
      </c>
      <c r="H45" s="48">
        <f t="shared" si="1"/>
        <v>140.19999999999999</v>
      </c>
      <c r="I45" s="48">
        <f t="shared" si="2"/>
        <v>14.326443335709186</v>
      </c>
    </row>
    <row r="46" spans="1:9" ht="25.5">
      <c r="A46" s="29" t="s">
        <v>26</v>
      </c>
      <c r="B46" s="20" t="s">
        <v>156</v>
      </c>
      <c r="C46" s="14">
        <v>0.5</v>
      </c>
      <c r="D46" s="48">
        <f t="shared" si="3"/>
        <v>35.637918745545264</v>
      </c>
      <c r="E46" s="21">
        <f>E45</f>
        <v>1.403</v>
      </c>
      <c r="F46" s="21">
        <f>F45</f>
        <v>0.70099999999999996</v>
      </c>
      <c r="G46" s="48">
        <f t="shared" si="0"/>
        <v>49.96436208125445</v>
      </c>
      <c r="H46" s="48">
        <f t="shared" si="1"/>
        <v>140.19999999999999</v>
      </c>
      <c r="I46" s="48">
        <f t="shared" si="2"/>
        <v>14.326443335709186</v>
      </c>
    </row>
    <row r="47" spans="1:9">
      <c r="A47" s="36" t="s">
        <v>32</v>
      </c>
      <c r="B47" s="20" t="s">
        <v>157</v>
      </c>
      <c r="C47" s="14">
        <v>0</v>
      </c>
      <c r="D47" s="48">
        <f t="shared" si="3"/>
        <v>0</v>
      </c>
      <c r="E47" s="19">
        <f>E48</f>
        <v>4.5999999999999996</v>
      </c>
      <c r="F47" s="19">
        <v>0</v>
      </c>
      <c r="G47" s="48">
        <f t="shared" si="0"/>
        <v>0</v>
      </c>
      <c r="H47" s="48">
        <v>0</v>
      </c>
      <c r="I47" s="48">
        <f t="shared" si="2"/>
        <v>0</v>
      </c>
    </row>
    <row r="48" spans="1:9">
      <c r="A48" s="29" t="s">
        <v>26</v>
      </c>
      <c r="B48" s="20" t="s">
        <v>157</v>
      </c>
      <c r="C48" s="14">
        <v>0</v>
      </c>
      <c r="D48" s="48">
        <f t="shared" si="3"/>
        <v>0</v>
      </c>
      <c r="E48" s="19">
        <v>4.5999999999999996</v>
      </c>
      <c r="F48" s="19">
        <v>0</v>
      </c>
      <c r="G48" s="48">
        <f t="shared" si="0"/>
        <v>0</v>
      </c>
      <c r="H48" s="48">
        <v>0</v>
      </c>
      <c r="I48" s="48">
        <f t="shared" si="2"/>
        <v>0</v>
      </c>
    </row>
    <row r="49" spans="1:9" ht="27.75" customHeight="1">
      <c r="A49" s="36" t="s">
        <v>33</v>
      </c>
      <c r="B49" s="20" t="s">
        <v>157</v>
      </c>
      <c r="C49" s="14">
        <v>1185</v>
      </c>
      <c r="D49" s="48">
        <f t="shared" si="3"/>
        <v>92.103217783304842</v>
      </c>
      <c r="E49" s="19">
        <v>1286.5999999999999</v>
      </c>
      <c r="F49" s="19">
        <v>1061.4000000000001</v>
      </c>
      <c r="G49" s="48">
        <f t="shared" si="0"/>
        <v>82.496502409451281</v>
      </c>
      <c r="H49" s="48">
        <f t="shared" si="1"/>
        <v>89.569620253164558</v>
      </c>
      <c r="I49" s="48">
        <f t="shared" si="2"/>
        <v>-9.6067153738535609</v>
      </c>
    </row>
    <row r="50" spans="1:9">
      <c r="A50" s="29" t="s">
        <v>26</v>
      </c>
      <c r="B50" s="20" t="s">
        <v>157</v>
      </c>
      <c r="C50" s="14">
        <v>1185</v>
      </c>
      <c r="D50" s="48">
        <f t="shared" si="3"/>
        <v>92.103217783304842</v>
      </c>
      <c r="E50" s="19">
        <f>E49</f>
        <v>1286.5999999999999</v>
      </c>
      <c r="F50" s="19">
        <f>F49</f>
        <v>1061.4000000000001</v>
      </c>
      <c r="G50" s="48">
        <f t="shared" si="0"/>
        <v>82.496502409451281</v>
      </c>
      <c r="H50" s="48">
        <f t="shared" si="1"/>
        <v>89.569620253164558</v>
      </c>
      <c r="I50" s="48">
        <f t="shared" si="2"/>
        <v>-9.6067153738535609</v>
      </c>
    </row>
    <row r="51" spans="1:9" ht="25.5">
      <c r="A51" s="36" t="s">
        <v>34</v>
      </c>
      <c r="B51" s="20" t="s">
        <v>157</v>
      </c>
      <c r="C51" s="14">
        <v>4004.2</v>
      </c>
      <c r="D51" s="48">
        <f t="shared" si="3"/>
        <v>106.07433309491641</v>
      </c>
      <c r="E51" s="19">
        <v>3774.9</v>
      </c>
      <c r="F51" s="19">
        <v>3546.1</v>
      </c>
      <c r="G51" s="48">
        <f t="shared" si="0"/>
        <v>93.938912289067261</v>
      </c>
      <c r="H51" s="48">
        <f t="shared" si="1"/>
        <v>88.55951251186255</v>
      </c>
      <c r="I51" s="48">
        <f t="shared" si="2"/>
        <v>-12.135420805849151</v>
      </c>
    </row>
    <row r="52" spans="1:9">
      <c r="A52" s="29" t="s">
        <v>19</v>
      </c>
      <c r="B52" s="20" t="s">
        <v>157</v>
      </c>
      <c r="C52" s="14">
        <f>C51</f>
        <v>4004.2</v>
      </c>
      <c r="D52" s="48">
        <f t="shared" si="3"/>
        <v>106.07433309491641</v>
      </c>
      <c r="E52" s="19">
        <f>E51</f>
        <v>3774.9</v>
      </c>
      <c r="F52" s="19">
        <f>F51</f>
        <v>3546.1</v>
      </c>
      <c r="G52" s="48">
        <f t="shared" si="0"/>
        <v>93.938912289067261</v>
      </c>
      <c r="H52" s="48">
        <f t="shared" si="1"/>
        <v>88.55951251186255</v>
      </c>
      <c r="I52" s="48">
        <f t="shared" si="2"/>
        <v>-12.135420805849151</v>
      </c>
    </row>
    <row r="53" spans="1:9" ht="25.5">
      <c r="A53" s="36" t="s">
        <v>35</v>
      </c>
      <c r="B53" s="20" t="s">
        <v>157</v>
      </c>
      <c r="C53" s="14">
        <v>450</v>
      </c>
      <c r="D53" s="48">
        <f t="shared" si="3"/>
        <v>110.05135730007338</v>
      </c>
      <c r="E53" s="19">
        <v>408.9</v>
      </c>
      <c r="F53" s="19">
        <v>377.1</v>
      </c>
      <c r="G53" s="48">
        <f t="shared" si="0"/>
        <v>92.223037417461484</v>
      </c>
      <c r="H53" s="48">
        <f t="shared" si="1"/>
        <v>83.800000000000011</v>
      </c>
      <c r="I53" s="48">
        <f t="shared" si="2"/>
        <v>-17.828319882611893</v>
      </c>
    </row>
    <row r="54" spans="1:9">
      <c r="A54" s="29" t="s">
        <v>26</v>
      </c>
      <c r="B54" s="20" t="s">
        <v>157</v>
      </c>
      <c r="C54" s="14">
        <v>450</v>
      </c>
      <c r="D54" s="48">
        <f t="shared" si="3"/>
        <v>110.05135730007338</v>
      </c>
      <c r="E54" s="19">
        <f>E53</f>
        <v>408.9</v>
      </c>
      <c r="F54" s="19">
        <f>F53</f>
        <v>377.1</v>
      </c>
      <c r="G54" s="48">
        <f t="shared" si="0"/>
        <v>92.223037417461484</v>
      </c>
      <c r="H54" s="48">
        <f t="shared" si="1"/>
        <v>83.800000000000011</v>
      </c>
      <c r="I54" s="48">
        <f t="shared" si="2"/>
        <v>-17.828319882611893</v>
      </c>
    </row>
    <row r="55" spans="1:9" ht="25.5">
      <c r="A55" s="36" t="s">
        <v>36</v>
      </c>
      <c r="B55" s="20" t="s">
        <v>157</v>
      </c>
      <c r="C55" s="14">
        <v>104</v>
      </c>
      <c r="D55" s="48">
        <f t="shared" si="3"/>
        <v>104.83870967741935</v>
      </c>
      <c r="E55" s="19">
        <v>99.2</v>
      </c>
      <c r="F55" s="19">
        <v>9.3000000000000007</v>
      </c>
      <c r="G55" s="48">
        <f t="shared" si="0"/>
        <v>9.375</v>
      </c>
      <c r="H55" s="48">
        <f t="shared" si="1"/>
        <v>8.9423076923076916</v>
      </c>
      <c r="I55" s="48">
        <f t="shared" si="2"/>
        <v>-95.463709677419345</v>
      </c>
    </row>
    <row r="56" spans="1:9">
      <c r="A56" s="29" t="s">
        <v>26</v>
      </c>
      <c r="B56" s="20" t="s">
        <v>157</v>
      </c>
      <c r="C56" s="14">
        <v>104</v>
      </c>
      <c r="D56" s="48">
        <f t="shared" si="3"/>
        <v>104.83870967741935</v>
      </c>
      <c r="E56" s="19">
        <f>E55</f>
        <v>99.2</v>
      </c>
      <c r="F56" s="19">
        <f>F55</f>
        <v>9.3000000000000007</v>
      </c>
      <c r="G56" s="48">
        <f t="shared" si="0"/>
        <v>9.375</v>
      </c>
      <c r="H56" s="48">
        <f t="shared" si="1"/>
        <v>8.9423076923076916</v>
      </c>
      <c r="I56" s="48">
        <f t="shared" si="2"/>
        <v>-95.463709677419345</v>
      </c>
    </row>
    <row r="57" spans="1:9" ht="51">
      <c r="A57" s="36" t="s">
        <v>181</v>
      </c>
      <c r="B57" s="17" t="s">
        <v>155</v>
      </c>
      <c r="C57" s="14">
        <v>890.1</v>
      </c>
      <c r="D57" s="48">
        <f t="shared" si="3"/>
        <v>101.13508538705389</v>
      </c>
      <c r="E57" s="19">
        <f>E58+E60+E61</f>
        <v>880.11</v>
      </c>
      <c r="F57" s="19">
        <v>412.6</v>
      </c>
      <c r="G57" s="48">
        <f t="shared" si="0"/>
        <v>46.880503573416959</v>
      </c>
      <c r="H57" s="48">
        <f t="shared" si="1"/>
        <v>46.35434220874059</v>
      </c>
      <c r="I57" s="48">
        <f t="shared" si="2"/>
        <v>-54.254581813636932</v>
      </c>
    </row>
    <row r="58" spans="1:9" ht="38.25">
      <c r="A58" s="29" t="s">
        <v>37</v>
      </c>
      <c r="B58" s="17" t="s">
        <v>155</v>
      </c>
      <c r="C58" s="14">
        <v>562.79999999999995</v>
      </c>
      <c r="D58" s="48">
        <f t="shared" si="3"/>
        <v>101.13389279232329</v>
      </c>
      <c r="E58" s="19">
        <v>556.49</v>
      </c>
      <c r="F58" s="19">
        <v>89</v>
      </c>
      <c r="G58" s="48">
        <f t="shared" si="0"/>
        <v>15.99309960646193</v>
      </c>
      <c r="H58" s="48">
        <f t="shared" si="1"/>
        <v>15.813788201847906</v>
      </c>
      <c r="I58" s="48">
        <f t="shared" si="2"/>
        <v>-85.140793185861369</v>
      </c>
    </row>
    <row r="59" spans="1:9" ht="38.25">
      <c r="A59" s="29" t="s">
        <v>38</v>
      </c>
      <c r="B59" s="17" t="s">
        <v>155</v>
      </c>
      <c r="C59" s="14">
        <v>562.79999999999995</v>
      </c>
      <c r="D59" s="48">
        <f t="shared" si="3"/>
        <v>101.13389279232329</v>
      </c>
      <c r="E59" s="19">
        <v>556.49</v>
      </c>
      <c r="F59" s="19">
        <v>89</v>
      </c>
      <c r="G59" s="48">
        <f t="shared" si="0"/>
        <v>15.99309960646193</v>
      </c>
      <c r="H59" s="48">
        <f t="shared" si="1"/>
        <v>15.813788201847906</v>
      </c>
      <c r="I59" s="48">
        <f t="shared" si="2"/>
        <v>-85.140793185861369</v>
      </c>
    </row>
    <row r="60" spans="1:9" ht="38.25">
      <c r="A60" s="29" t="s">
        <v>39</v>
      </c>
      <c r="B60" s="17" t="s">
        <v>155</v>
      </c>
      <c r="C60" s="14">
        <v>131.19999999999999</v>
      </c>
      <c r="D60" s="48">
        <f t="shared" si="3"/>
        <v>101.13312263932784</v>
      </c>
      <c r="E60" s="19">
        <v>129.72999999999999</v>
      </c>
      <c r="F60" s="19">
        <v>129.72999999999999</v>
      </c>
      <c r="G60" s="48">
        <f t="shared" si="0"/>
        <v>100</v>
      </c>
      <c r="H60" s="48">
        <f t="shared" si="1"/>
        <v>98.879573170731703</v>
      </c>
      <c r="I60" s="48">
        <f t="shared" si="2"/>
        <v>-1.1331226393278371</v>
      </c>
    </row>
    <row r="61" spans="1:9" ht="38.25">
      <c r="A61" s="29" t="s">
        <v>40</v>
      </c>
      <c r="B61" s="17" t="s">
        <v>155</v>
      </c>
      <c r="C61" s="14">
        <v>196.1</v>
      </c>
      <c r="D61" s="48">
        <f t="shared" si="3"/>
        <v>101.13982154830059</v>
      </c>
      <c r="E61" s="19">
        <v>193.89</v>
      </c>
      <c r="F61" s="19">
        <v>193.89</v>
      </c>
      <c r="G61" s="48">
        <f t="shared" si="0"/>
        <v>100</v>
      </c>
      <c r="H61" s="48">
        <f t="shared" si="1"/>
        <v>98.873023967363579</v>
      </c>
      <c r="I61" s="48">
        <f t="shared" si="2"/>
        <v>-1.1398215483005885</v>
      </c>
    </row>
    <row r="62" spans="1:9" ht="25.5">
      <c r="A62" s="36" t="s">
        <v>41</v>
      </c>
      <c r="B62" s="17" t="s">
        <v>158</v>
      </c>
      <c r="C62" s="14">
        <v>1839</v>
      </c>
      <c r="D62" s="48">
        <f t="shared" si="3"/>
        <v>68.850617746162484</v>
      </c>
      <c r="E62" s="19">
        <v>2671</v>
      </c>
      <c r="F62" s="19">
        <v>2670</v>
      </c>
      <c r="G62" s="48">
        <f t="shared" si="0"/>
        <v>99.962560838637216</v>
      </c>
      <c r="H62" s="48">
        <f t="shared" si="1"/>
        <v>145.18760195758566</v>
      </c>
      <c r="I62" s="48">
        <f t="shared" si="2"/>
        <v>31.111943092474732</v>
      </c>
    </row>
    <row r="63" spans="1:9" ht="25.5">
      <c r="A63" s="22" t="s">
        <v>42</v>
      </c>
      <c r="B63" s="35"/>
      <c r="C63" s="38"/>
      <c r="D63" s="51"/>
      <c r="E63" s="34"/>
      <c r="F63" s="34"/>
      <c r="G63" s="51"/>
      <c r="H63" s="51"/>
      <c r="I63" s="51"/>
    </row>
    <row r="64" spans="1:9" ht="25.5">
      <c r="A64" s="36" t="s">
        <v>43</v>
      </c>
      <c r="B64" s="20" t="s">
        <v>156</v>
      </c>
      <c r="C64" s="14">
        <v>2.7</v>
      </c>
      <c r="D64" s="48">
        <f t="shared" si="3"/>
        <v>100.37174721189592</v>
      </c>
      <c r="E64" s="19">
        <f>E65+E66+E67</f>
        <v>2.69</v>
      </c>
      <c r="F64" s="19">
        <f>F65+F66+F67</f>
        <v>2.6999999999999997</v>
      </c>
      <c r="G64" s="48">
        <f t="shared" si="0"/>
        <v>100.37174721189591</v>
      </c>
      <c r="H64" s="48">
        <f t="shared" si="1"/>
        <v>99.999999999999986</v>
      </c>
      <c r="I64" s="48">
        <f t="shared" si="2"/>
        <v>0</v>
      </c>
    </row>
    <row r="65" spans="1:9" ht="25.5">
      <c r="A65" s="44" t="s">
        <v>44</v>
      </c>
      <c r="B65" s="24" t="s">
        <v>156</v>
      </c>
      <c r="C65" s="14">
        <v>0.3</v>
      </c>
      <c r="D65" s="48">
        <f t="shared" si="3"/>
        <v>103.44827586206897</v>
      </c>
      <c r="E65" s="15">
        <v>0.28999999999999998</v>
      </c>
      <c r="F65" s="15">
        <v>0.3</v>
      </c>
      <c r="G65" s="48">
        <f t="shared" si="0"/>
        <v>103.44827586206897</v>
      </c>
      <c r="H65" s="48">
        <f t="shared" si="1"/>
        <v>100</v>
      </c>
      <c r="I65" s="48">
        <f t="shared" si="2"/>
        <v>0</v>
      </c>
    </row>
    <row r="66" spans="1:9" ht="25.5">
      <c r="A66" s="44" t="s">
        <v>45</v>
      </c>
      <c r="B66" s="24" t="s">
        <v>156</v>
      </c>
      <c r="C66" s="14">
        <v>2.2999999999999998</v>
      </c>
      <c r="D66" s="48">
        <f t="shared" si="3"/>
        <v>100</v>
      </c>
      <c r="E66" s="15">
        <v>2.2999999999999998</v>
      </c>
      <c r="F66" s="15">
        <v>2.2999999999999998</v>
      </c>
      <c r="G66" s="48">
        <f t="shared" si="0"/>
        <v>100</v>
      </c>
      <c r="H66" s="48">
        <f t="shared" si="1"/>
        <v>100</v>
      </c>
      <c r="I66" s="48">
        <f t="shared" si="2"/>
        <v>0</v>
      </c>
    </row>
    <row r="67" spans="1:9" ht="25.5">
      <c r="A67" s="44" t="s">
        <v>46</v>
      </c>
      <c r="B67" s="24" t="s">
        <v>156</v>
      </c>
      <c r="C67" s="14">
        <v>0.1</v>
      </c>
      <c r="D67" s="48">
        <v>0</v>
      </c>
      <c r="E67" s="15">
        <v>0.1</v>
      </c>
      <c r="F67" s="15">
        <v>0.1</v>
      </c>
      <c r="G67" s="48">
        <f t="shared" si="0"/>
        <v>100</v>
      </c>
      <c r="H67" s="48">
        <f t="shared" si="1"/>
        <v>100</v>
      </c>
      <c r="I67" s="48">
        <f t="shared" si="2"/>
        <v>100</v>
      </c>
    </row>
    <row r="68" spans="1:9" ht="25.5">
      <c r="A68" s="36" t="s">
        <v>182</v>
      </c>
      <c r="B68" s="20" t="s">
        <v>156</v>
      </c>
      <c r="C68" s="14">
        <v>3</v>
      </c>
      <c r="D68" s="48">
        <v>0</v>
      </c>
      <c r="E68" s="19">
        <f>E70</f>
        <v>0.3</v>
      </c>
      <c r="F68" s="19">
        <v>0.2</v>
      </c>
      <c r="G68" s="48">
        <f t="shared" si="0"/>
        <v>66.666666666666671</v>
      </c>
      <c r="H68" s="48">
        <f t="shared" si="1"/>
        <v>6.666666666666667</v>
      </c>
      <c r="I68" s="48">
        <f t="shared" si="2"/>
        <v>66.666666666666671</v>
      </c>
    </row>
    <row r="69" spans="1:9" ht="25.5">
      <c r="A69" s="29" t="s">
        <v>44</v>
      </c>
      <c r="B69" s="20" t="s">
        <v>156</v>
      </c>
      <c r="C69" s="14">
        <v>0</v>
      </c>
      <c r="D69" s="48">
        <v>0</v>
      </c>
      <c r="E69" s="19">
        <v>0</v>
      </c>
      <c r="F69" s="19">
        <v>0</v>
      </c>
      <c r="G69" s="48">
        <v>0</v>
      </c>
      <c r="H69" s="48">
        <v>0</v>
      </c>
      <c r="I69" s="48">
        <f t="shared" si="2"/>
        <v>0</v>
      </c>
    </row>
    <row r="70" spans="1:9" ht="25.5">
      <c r="A70" s="29" t="s">
        <v>45</v>
      </c>
      <c r="B70" s="20" t="s">
        <v>156</v>
      </c>
      <c r="C70" s="14">
        <v>0.3</v>
      </c>
      <c r="D70" s="48">
        <v>0</v>
      </c>
      <c r="E70" s="19">
        <v>0.3</v>
      </c>
      <c r="F70" s="19">
        <v>0.15</v>
      </c>
      <c r="G70" s="48">
        <f>F70*100/E70</f>
        <v>50</v>
      </c>
      <c r="H70" s="48">
        <f t="shared" si="1"/>
        <v>50</v>
      </c>
      <c r="I70" s="48">
        <f t="shared" si="2"/>
        <v>50</v>
      </c>
    </row>
    <row r="71" spans="1:9" ht="25.5">
      <c r="A71" s="29" t="s">
        <v>46</v>
      </c>
      <c r="B71" s="20" t="s">
        <v>156</v>
      </c>
      <c r="C71" s="14">
        <v>0</v>
      </c>
      <c r="D71" s="48">
        <v>0</v>
      </c>
      <c r="E71" s="19">
        <v>0</v>
      </c>
      <c r="F71" s="19">
        <v>0</v>
      </c>
      <c r="G71" s="48">
        <v>0</v>
      </c>
      <c r="H71" s="48">
        <v>0</v>
      </c>
      <c r="I71" s="48">
        <f t="shared" si="2"/>
        <v>0</v>
      </c>
    </row>
    <row r="72" spans="1:9" ht="25.5">
      <c r="A72" s="45" t="s">
        <v>47</v>
      </c>
      <c r="B72" s="24" t="s">
        <v>156</v>
      </c>
      <c r="C72" s="14">
        <v>3.72</v>
      </c>
      <c r="D72" s="48">
        <f t="shared" si="3"/>
        <v>100</v>
      </c>
      <c r="E72" s="15">
        <f>E74+E75</f>
        <v>3.72</v>
      </c>
      <c r="F72" s="15">
        <v>3.42</v>
      </c>
      <c r="G72" s="48">
        <f t="shared" si="0"/>
        <v>91.935483870967744</v>
      </c>
      <c r="H72" s="48">
        <f t="shared" si="1"/>
        <v>91.935483870967744</v>
      </c>
      <c r="I72" s="48">
        <f t="shared" si="2"/>
        <v>-8.0645161290322562</v>
      </c>
    </row>
    <row r="73" spans="1:9" ht="25.5">
      <c r="A73" s="44" t="s">
        <v>44</v>
      </c>
      <c r="B73" s="24" t="s">
        <v>156</v>
      </c>
      <c r="C73" s="14">
        <v>0</v>
      </c>
      <c r="D73" s="48">
        <v>0</v>
      </c>
      <c r="E73" s="15">
        <v>0</v>
      </c>
      <c r="F73" s="15">
        <v>0</v>
      </c>
      <c r="G73" s="48">
        <v>0</v>
      </c>
      <c r="H73" s="48">
        <v>0</v>
      </c>
      <c r="I73" s="48">
        <f t="shared" si="2"/>
        <v>0</v>
      </c>
    </row>
    <row r="74" spans="1:9" ht="25.5">
      <c r="A74" s="44" t="s">
        <v>45</v>
      </c>
      <c r="B74" s="24" t="s">
        <v>156</v>
      </c>
      <c r="C74" s="14">
        <v>0.02</v>
      </c>
      <c r="D74" s="48">
        <v>0</v>
      </c>
      <c r="E74" s="15">
        <v>0.02</v>
      </c>
      <c r="F74" s="15">
        <v>0.02</v>
      </c>
      <c r="G74" s="48">
        <f t="shared" si="0"/>
        <v>100</v>
      </c>
      <c r="H74" s="48">
        <f t="shared" si="1"/>
        <v>100</v>
      </c>
      <c r="I74" s="48">
        <f t="shared" si="2"/>
        <v>100</v>
      </c>
    </row>
    <row r="75" spans="1:9" ht="25.5">
      <c r="A75" s="44" t="s">
        <v>46</v>
      </c>
      <c r="B75" s="24" t="s">
        <v>156</v>
      </c>
      <c r="C75" s="14">
        <v>3.7</v>
      </c>
      <c r="D75" s="48">
        <f t="shared" si="3"/>
        <v>100</v>
      </c>
      <c r="E75" s="15">
        <v>3.7</v>
      </c>
      <c r="F75" s="15">
        <v>3.4</v>
      </c>
      <c r="G75" s="48">
        <f t="shared" si="0"/>
        <v>91.891891891891888</v>
      </c>
      <c r="H75" s="48">
        <f t="shared" si="1"/>
        <v>91.891891891891888</v>
      </c>
      <c r="I75" s="48">
        <f t="shared" si="2"/>
        <v>-8.1081081081081123</v>
      </c>
    </row>
    <row r="76" spans="1:9" ht="25.5">
      <c r="A76" s="45" t="s">
        <v>48</v>
      </c>
      <c r="B76" s="24" t="s">
        <v>156</v>
      </c>
      <c r="C76" s="14">
        <v>3.5</v>
      </c>
      <c r="D76" s="48">
        <f t="shared" si="3"/>
        <v>115.13157894736842</v>
      </c>
      <c r="E76" s="15">
        <f>E78+E79</f>
        <v>3.04</v>
      </c>
      <c r="F76" s="15">
        <v>3.4</v>
      </c>
      <c r="G76" s="48">
        <f t="shared" si="0"/>
        <v>111.84210526315789</v>
      </c>
      <c r="H76" s="48">
        <f t="shared" si="1"/>
        <v>97.142857142857139</v>
      </c>
      <c r="I76" s="48">
        <f t="shared" si="2"/>
        <v>-3.2894736842105345</v>
      </c>
    </row>
    <row r="77" spans="1:9" ht="25.5">
      <c r="A77" s="44" t="s">
        <v>44</v>
      </c>
      <c r="B77" s="24" t="s">
        <v>156</v>
      </c>
      <c r="C77" s="14">
        <v>0</v>
      </c>
      <c r="D77" s="48">
        <v>0</v>
      </c>
      <c r="E77" s="15">
        <v>0</v>
      </c>
      <c r="F77" s="15">
        <v>0</v>
      </c>
      <c r="G77" s="48">
        <v>0</v>
      </c>
      <c r="H77" s="48">
        <v>0</v>
      </c>
      <c r="I77" s="48">
        <f t="shared" si="2"/>
        <v>0</v>
      </c>
    </row>
    <row r="78" spans="1:9" ht="25.5">
      <c r="A78" s="44" t="s">
        <v>45</v>
      </c>
      <c r="B78" s="24" t="s">
        <v>156</v>
      </c>
      <c r="C78" s="14">
        <v>1</v>
      </c>
      <c r="D78" s="48">
        <f t="shared" si="3"/>
        <v>100</v>
      </c>
      <c r="E78" s="15">
        <v>1</v>
      </c>
      <c r="F78" s="15">
        <v>1.1000000000000001</v>
      </c>
      <c r="G78" s="48">
        <f t="shared" si="0"/>
        <v>110.00000000000001</v>
      </c>
      <c r="H78" s="48">
        <f t="shared" si="1"/>
        <v>110.00000000000001</v>
      </c>
      <c r="I78" s="48">
        <f t="shared" si="2"/>
        <v>10.000000000000014</v>
      </c>
    </row>
    <row r="79" spans="1:9" ht="25.5">
      <c r="A79" s="44" t="s">
        <v>46</v>
      </c>
      <c r="B79" s="24" t="s">
        <v>156</v>
      </c>
      <c r="C79" s="14">
        <v>2.5</v>
      </c>
      <c r="D79" s="48">
        <f t="shared" si="3"/>
        <v>122.54901960784315</v>
      </c>
      <c r="E79" s="15">
        <v>2.04</v>
      </c>
      <c r="F79" s="15">
        <v>2.2999999999999998</v>
      </c>
      <c r="G79" s="48">
        <f t="shared" si="0"/>
        <v>112.74509803921568</v>
      </c>
      <c r="H79" s="48">
        <f t="shared" si="1"/>
        <v>92</v>
      </c>
      <c r="I79" s="48">
        <f t="shared" si="2"/>
        <v>-9.803921568627473</v>
      </c>
    </row>
    <row r="80" spans="1:9" ht="25.5">
      <c r="A80" s="45" t="s">
        <v>49</v>
      </c>
      <c r="B80" s="24" t="s">
        <v>156</v>
      </c>
      <c r="C80" s="14">
        <v>2.41</v>
      </c>
      <c r="D80" s="48">
        <f t="shared" si="3"/>
        <v>96.4</v>
      </c>
      <c r="E80" s="15">
        <f>E82+E83</f>
        <v>2.5</v>
      </c>
      <c r="F80" s="15">
        <v>0.9</v>
      </c>
      <c r="G80" s="48">
        <f t="shared" si="0"/>
        <v>36</v>
      </c>
      <c r="H80" s="48">
        <f t="shared" si="1"/>
        <v>37.344398340248965</v>
      </c>
      <c r="I80" s="48">
        <f t="shared" si="2"/>
        <v>-60.400000000000006</v>
      </c>
    </row>
    <row r="81" spans="1:9" ht="25.5">
      <c r="A81" s="44" t="s">
        <v>44</v>
      </c>
      <c r="B81" s="24" t="s">
        <v>156</v>
      </c>
      <c r="C81" s="14">
        <v>0</v>
      </c>
      <c r="D81" s="48">
        <v>0</v>
      </c>
      <c r="E81" s="15">
        <v>0</v>
      </c>
      <c r="F81" s="15">
        <v>0</v>
      </c>
      <c r="G81" s="48">
        <v>0</v>
      </c>
      <c r="H81" s="48">
        <v>0</v>
      </c>
      <c r="I81" s="48">
        <f t="shared" si="2"/>
        <v>0</v>
      </c>
    </row>
    <row r="82" spans="1:9" ht="25.5">
      <c r="A82" s="44" t="s">
        <v>45</v>
      </c>
      <c r="B82" s="24" t="s">
        <v>156</v>
      </c>
      <c r="C82" s="14">
        <v>2.4</v>
      </c>
      <c r="D82" s="48">
        <f t="shared" si="3"/>
        <v>100</v>
      </c>
      <c r="E82" s="15">
        <v>2.4</v>
      </c>
      <c r="F82" s="15">
        <v>0.3</v>
      </c>
      <c r="G82" s="48">
        <f t="shared" ref="G82:G144" si="4">F82*100/E82</f>
        <v>12.5</v>
      </c>
      <c r="H82" s="48">
        <f t="shared" ref="H82:H144" si="5">F82/C82*100</f>
        <v>12.5</v>
      </c>
      <c r="I82" s="48">
        <f t="shared" ref="I82:I144" si="6">G82-D82</f>
        <v>-87.5</v>
      </c>
    </row>
    <row r="83" spans="1:9" ht="25.5">
      <c r="A83" s="44" t="s">
        <v>46</v>
      </c>
      <c r="B83" s="24" t="s">
        <v>156</v>
      </c>
      <c r="C83" s="14">
        <v>0.1</v>
      </c>
      <c r="D83" s="48">
        <v>0</v>
      </c>
      <c r="E83" s="15">
        <v>0.1</v>
      </c>
      <c r="F83" s="15">
        <v>0.6</v>
      </c>
      <c r="G83" s="48">
        <f t="shared" si="4"/>
        <v>600</v>
      </c>
      <c r="H83" s="48">
        <f t="shared" si="5"/>
        <v>599.99999999999989</v>
      </c>
      <c r="I83" s="48">
        <f t="shared" si="6"/>
        <v>600</v>
      </c>
    </row>
    <row r="84" spans="1:9" ht="25.5">
      <c r="A84" s="45" t="s">
        <v>50</v>
      </c>
      <c r="B84" s="24" t="s">
        <v>156</v>
      </c>
      <c r="C84" s="14">
        <v>1.05</v>
      </c>
      <c r="D84" s="48">
        <f t="shared" ref="D84:D146" si="7">C84/E84*100</f>
        <v>105</v>
      </c>
      <c r="E84" s="15">
        <v>1</v>
      </c>
      <c r="F84" s="15">
        <v>1</v>
      </c>
      <c r="G84" s="48">
        <f t="shared" si="4"/>
        <v>100</v>
      </c>
      <c r="H84" s="48">
        <f t="shared" si="5"/>
        <v>95.238095238095227</v>
      </c>
      <c r="I84" s="48">
        <f t="shared" si="6"/>
        <v>-5</v>
      </c>
    </row>
    <row r="85" spans="1:9" ht="25.5">
      <c r="A85" s="44" t="s">
        <v>44</v>
      </c>
      <c r="B85" s="24" t="s">
        <v>156</v>
      </c>
      <c r="C85" s="14">
        <v>0</v>
      </c>
      <c r="D85" s="48">
        <v>0</v>
      </c>
      <c r="E85" s="15">
        <v>0</v>
      </c>
      <c r="F85" s="15">
        <v>0</v>
      </c>
      <c r="G85" s="48">
        <v>0</v>
      </c>
      <c r="H85" s="48">
        <v>0</v>
      </c>
      <c r="I85" s="48">
        <f t="shared" si="6"/>
        <v>0</v>
      </c>
    </row>
    <row r="86" spans="1:9" ht="25.5">
      <c r="A86" s="44" t="s">
        <v>45</v>
      </c>
      <c r="B86" s="24" t="s">
        <v>156</v>
      </c>
      <c r="C86" s="14">
        <v>0.3</v>
      </c>
      <c r="D86" s="48">
        <v>0</v>
      </c>
      <c r="E86" s="15">
        <v>0.3</v>
      </c>
      <c r="F86" s="15">
        <v>0.3</v>
      </c>
      <c r="G86" s="48">
        <f t="shared" si="4"/>
        <v>100</v>
      </c>
      <c r="H86" s="48">
        <f t="shared" si="5"/>
        <v>100</v>
      </c>
      <c r="I86" s="48">
        <f t="shared" si="6"/>
        <v>100</v>
      </c>
    </row>
    <row r="87" spans="1:9" ht="25.5">
      <c r="A87" s="44" t="s">
        <v>46</v>
      </c>
      <c r="B87" s="24" t="s">
        <v>156</v>
      </c>
      <c r="C87" s="14">
        <v>0.6</v>
      </c>
      <c r="D87" s="48">
        <f t="shared" si="7"/>
        <v>100</v>
      </c>
      <c r="E87" s="15">
        <v>0.6</v>
      </c>
      <c r="F87" s="15">
        <v>0.6</v>
      </c>
      <c r="G87" s="48">
        <f t="shared" si="4"/>
        <v>100</v>
      </c>
      <c r="H87" s="48">
        <f t="shared" si="5"/>
        <v>100</v>
      </c>
      <c r="I87" s="48">
        <f t="shared" si="6"/>
        <v>0</v>
      </c>
    </row>
    <row r="88" spans="1:9" ht="25.5">
      <c r="A88" s="45" t="s">
        <v>51</v>
      </c>
      <c r="B88" s="24" t="s">
        <v>156</v>
      </c>
      <c r="C88" s="14">
        <v>20.92</v>
      </c>
      <c r="D88" s="48">
        <f t="shared" si="7"/>
        <v>100.00000000000003</v>
      </c>
      <c r="E88" s="15">
        <f>E89+E90+E91</f>
        <v>20.919999999999998</v>
      </c>
      <c r="F88" s="15">
        <v>18.690000000000001</v>
      </c>
      <c r="G88" s="48">
        <f t="shared" si="4"/>
        <v>89.34034416826006</v>
      </c>
      <c r="H88" s="48">
        <f t="shared" si="5"/>
        <v>89.340344168260032</v>
      </c>
      <c r="I88" s="48">
        <f t="shared" si="6"/>
        <v>-10.659655831739968</v>
      </c>
    </row>
    <row r="89" spans="1:9" ht="25.5">
      <c r="A89" s="44" t="s">
        <v>44</v>
      </c>
      <c r="B89" s="24" t="s">
        <v>156</v>
      </c>
      <c r="C89" s="14">
        <v>20.49</v>
      </c>
      <c r="D89" s="48">
        <f t="shared" si="7"/>
        <v>100</v>
      </c>
      <c r="E89" s="15">
        <v>20.49</v>
      </c>
      <c r="F89" s="15">
        <v>18.260000000000002</v>
      </c>
      <c r="G89" s="48">
        <f t="shared" si="4"/>
        <v>89.116642264519299</v>
      </c>
      <c r="H89" s="48">
        <f t="shared" si="5"/>
        <v>89.116642264519299</v>
      </c>
      <c r="I89" s="48">
        <f t="shared" si="6"/>
        <v>-10.883357735480701</v>
      </c>
    </row>
    <row r="90" spans="1:9" ht="25.5">
      <c r="A90" s="44" t="s">
        <v>45</v>
      </c>
      <c r="B90" s="24" t="s">
        <v>156</v>
      </c>
      <c r="C90" s="14">
        <v>0.41</v>
      </c>
      <c r="D90" s="48">
        <f t="shared" si="7"/>
        <v>100</v>
      </c>
      <c r="E90" s="15">
        <v>0.41</v>
      </c>
      <c r="F90" s="15">
        <v>0.41</v>
      </c>
      <c r="G90" s="48">
        <f t="shared" si="4"/>
        <v>100</v>
      </c>
      <c r="H90" s="48">
        <f t="shared" si="5"/>
        <v>100</v>
      </c>
      <c r="I90" s="48">
        <f t="shared" si="6"/>
        <v>0</v>
      </c>
    </row>
    <row r="91" spans="1:9" ht="25.5">
      <c r="A91" s="44" t="s">
        <v>46</v>
      </c>
      <c r="B91" s="24" t="s">
        <v>156</v>
      </c>
      <c r="C91" s="14">
        <v>0.02</v>
      </c>
      <c r="D91" s="48">
        <v>0</v>
      </c>
      <c r="E91" s="15">
        <v>0.02</v>
      </c>
      <c r="F91" s="15">
        <v>0.02</v>
      </c>
      <c r="G91" s="48">
        <f t="shared" si="4"/>
        <v>100</v>
      </c>
      <c r="H91" s="48">
        <v>0</v>
      </c>
      <c r="I91" s="48">
        <f t="shared" si="6"/>
        <v>100</v>
      </c>
    </row>
    <row r="92" spans="1:9" ht="25.5">
      <c r="A92" s="45" t="s">
        <v>52</v>
      </c>
      <c r="B92" s="24" t="s">
        <v>156</v>
      </c>
      <c r="C92" s="14">
        <v>0.36</v>
      </c>
      <c r="D92" s="48">
        <f t="shared" si="7"/>
        <v>109.09090909090911</v>
      </c>
      <c r="E92" s="15">
        <f>E94+E95</f>
        <v>0.32999999999999996</v>
      </c>
      <c r="F92" s="15">
        <v>0.38</v>
      </c>
      <c r="G92" s="48">
        <f t="shared" si="4"/>
        <v>115.15151515151517</v>
      </c>
      <c r="H92" s="48">
        <f t="shared" si="5"/>
        <v>105.55555555555556</v>
      </c>
      <c r="I92" s="48">
        <f t="shared" si="6"/>
        <v>6.0606060606060623</v>
      </c>
    </row>
    <row r="93" spans="1:9" ht="25.5">
      <c r="A93" s="44" t="s">
        <v>44</v>
      </c>
      <c r="B93" s="24" t="s">
        <v>156</v>
      </c>
      <c r="C93" s="14">
        <v>0</v>
      </c>
      <c r="D93" s="48">
        <v>0</v>
      </c>
      <c r="E93" s="15">
        <v>0</v>
      </c>
      <c r="F93" s="15">
        <v>0</v>
      </c>
      <c r="G93" s="48">
        <v>0</v>
      </c>
      <c r="H93" s="48">
        <v>0</v>
      </c>
      <c r="I93" s="48">
        <f t="shared" si="6"/>
        <v>0</v>
      </c>
    </row>
    <row r="94" spans="1:9" ht="25.5">
      <c r="A94" s="44" t="s">
        <v>45</v>
      </c>
      <c r="B94" s="24" t="s">
        <v>156</v>
      </c>
      <c r="C94" s="14">
        <v>0.03</v>
      </c>
      <c r="D94" s="48">
        <f t="shared" si="7"/>
        <v>100</v>
      </c>
      <c r="E94" s="15">
        <v>0.03</v>
      </c>
      <c r="F94" s="15">
        <v>0.05</v>
      </c>
      <c r="G94" s="48">
        <f t="shared" si="4"/>
        <v>166.66666666666669</v>
      </c>
      <c r="H94" s="48">
        <f t="shared" si="5"/>
        <v>166.66666666666669</v>
      </c>
      <c r="I94" s="48">
        <f t="shared" si="6"/>
        <v>66.666666666666686</v>
      </c>
    </row>
    <row r="95" spans="1:9" ht="25.5">
      <c r="A95" s="44" t="s">
        <v>46</v>
      </c>
      <c r="B95" s="24" t="s">
        <v>156</v>
      </c>
      <c r="C95" s="14">
        <v>0.33</v>
      </c>
      <c r="D95" s="48">
        <f t="shared" si="7"/>
        <v>110.00000000000001</v>
      </c>
      <c r="E95" s="15">
        <v>0.3</v>
      </c>
      <c r="F95" s="15">
        <v>0.33300000000000002</v>
      </c>
      <c r="G95" s="48">
        <f t="shared" si="4"/>
        <v>111.00000000000001</v>
      </c>
      <c r="H95" s="48">
        <f t="shared" si="5"/>
        <v>100.90909090909091</v>
      </c>
      <c r="I95" s="48">
        <f t="shared" si="6"/>
        <v>1</v>
      </c>
    </row>
    <row r="96" spans="1:9" ht="25.5">
      <c r="A96" s="36" t="s">
        <v>53</v>
      </c>
      <c r="B96" s="20" t="s">
        <v>156</v>
      </c>
      <c r="C96" s="14">
        <v>2.6</v>
      </c>
      <c r="D96" s="48">
        <f t="shared" si="7"/>
        <v>108.33333333333333</v>
      </c>
      <c r="E96" s="19">
        <f>E98+E99</f>
        <v>2.4000000000000004</v>
      </c>
      <c r="F96" s="19">
        <v>2.2999999999999998</v>
      </c>
      <c r="G96" s="48">
        <f t="shared" si="4"/>
        <v>95.833333333333314</v>
      </c>
      <c r="H96" s="48">
        <f t="shared" si="5"/>
        <v>88.461538461538453</v>
      </c>
      <c r="I96" s="48">
        <f t="shared" si="6"/>
        <v>-12.500000000000014</v>
      </c>
    </row>
    <row r="97" spans="1:9" ht="25.5">
      <c r="A97" s="29" t="s">
        <v>44</v>
      </c>
      <c r="B97" s="20" t="s">
        <v>156</v>
      </c>
      <c r="C97" s="14">
        <v>0</v>
      </c>
      <c r="D97" s="48">
        <v>0</v>
      </c>
      <c r="E97" s="19">
        <v>0</v>
      </c>
      <c r="F97" s="19">
        <v>0</v>
      </c>
      <c r="G97" s="48">
        <v>0</v>
      </c>
      <c r="H97" s="48">
        <v>0</v>
      </c>
      <c r="I97" s="48">
        <f t="shared" si="6"/>
        <v>0</v>
      </c>
    </row>
    <row r="98" spans="1:9" ht="25.5">
      <c r="A98" s="29" t="s">
        <v>45</v>
      </c>
      <c r="B98" s="20" t="s">
        <v>156</v>
      </c>
      <c r="C98" s="14">
        <v>1.3</v>
      </c>
      <c r="D98" s="48">
        <f t="shared" si="7"/>
        <v>100</v>
      </c>
      <c r="E98" s="19">
        <v>1.3</v>
      </c>
      <c r="F98" s="19">
        <v>1.3</v>
      </c>
      <c r="G98" s="48">
        <f t="shared" si="4"/>
        <v>100</v>
      </c>
      <c r="H98" s="48">
        <f t="shared" si="5"/>
        <v>100</v>
      </c>
      <c r="I98" s="48">
        <f t="shared" si="6"/>
        <v>0</v>
      </c>
    </row>
    <row r="99" spans="1:9" ht="25.5">
      <c r="A99" s="29" t="s">
        <v>46</v>
      </c>
      <c r="B99" s="20" t="s">
        <v>156</v>
      </c>
      <c r="C99" s="14">
        <v>1.3</v>
      </c>
      <c r="D99" s="48">
        <f t="shared" si="7"/>
        <v>118.18181818181816</v>
      </c>
      <c r="E99" s="19">
        <v>1.1000000000000001</v>
      </c>
      <c r="F99" s="19">
        <v>1</v>
      </c>
      <c r="G99" s="48">
        <f t="shared" si="4"/>
        <v>90.909090909090907</v>
      </c>
      <c r="H99" s="48">
        <f t="shared" si="5"/>
        <v>76.92307692307692</v>
      </c>
      <c r="I99" s="48">
        <f t="shared" si="6"/>
        <v>-27.272727272727252</v>
      </c>
    </row>
    <row r="100" spans="1:9">
      <c r="A100" s="45" t="s">
        <v>54</v>
      </c>
      <c r="B100" s="24" t="s">
        <v>159</v>
      </c>
      <c r="C100" s="14">
        <v>2.2000000000000002</v>
      </c>
      <c r="D100" s="48">
        <f t="shared" si="7"/>
        <v>104.76190476190477</v>
      </c>
      <c r="E100" s="15">
        <f>E103</f>
        <v>2.1</v>
      </c>
      <c r="F100" s="15">
        <v>1.8</v>
      </c>
      <c r="G100" s="48">
        <f t="shared" si="4"/>
        <v>85.714285714285708</v>
      </c>
      <c r="H100" s="48">
        <f t="shared" si="5"/>
        <v>81.818181818181813</v>
      </c>
      <c r="I100" s="48">
        <f t="shared" si="6"/>
        <v>-19.047619047619065</v>
      </c>
    </row>
    <row r="101" spans="1:9">
      <c r="A101" s="44" t="s">
        <v>44</v>
      </c>
      <c r="B101" s="24" t="s">
        <v>159</v>
      </c>
      <c r="C101" s="14">
        <v>0</v>
      </c>
      <c r="D101" s="48">
        <v>0</v>
      </c>
      <c r="E101" s="15">
        <v>0</v>
      </c>
      <c r="F101" s="15">
        <v>0</v>
      </c>
      <c r="G101" s="48">
        <v>0</v>
      </c>
      <c r="H101" s="48">
        <v>0</v>
      </c>
      <c r="I101" s="48">
        <f t="shared" si="6"/>
        <v>0</v>
      </c>
    </row>
    <row r="102" spans="1:9">
      <c r="A102" s="44" t="s">
        <v>45</v>
      </c>
      <c r="B102" s="24" t="s">
        <v>159</v>
      </c>
      <c r="C102" s="14">
        <v>0</v>
      </c>
      <c r="D102" s="48">
        <v>0</v>
      </c>
      <c r="E102" s="15">
        <v>0</v>
      </c>
      <c r="F102" s="15">
        <v>0</v>
      </c>
      <c r="G102" s="48">
        <v>0</v>
      </c>
      <c r="H102" s="48">
        <v>0</v>
      </c>
      <c r="I102" s="48">
        <f t="shared" si="6"/>
        <v>0</v>
      </c>
    </row>
    <row r="103" spans="1:9">
      <c r="A103" s="44" t="s">
        <v>46</v>
      </c>
      <c r="B103" s="24" t="s">
        <v>159</v>
      </c>
      <c r="C103" s="14">
        <v>2.2000000000000002</v>
      </c>
      <c r="D103" s="48">
        <f t="shared" si="7"/>
        <v>104.76190476190477</v>
      </c>
      <c r="E103" s="15">
        <v>2.1</v>
      </c>
      <c r="F103" s="15">
        <v>1.8</v>
      </c>
      <c r="G103" s="48">
        <f t="shared" si="4"/>
        <v>85.714285714285708</v>
      </c>
      <c r="H103" s="48">
        <f t="shared" si="5"/>
        <v>81.818181818181813</v>
      </c>
      <c r="I103" s="48">
        <f t="shared" si="6"/>
        <v>-19.047619047619065</v>
      </c>
    </row>
    <row r="104" spans="1:9" ht="25.5">
      <c r="A104" s="45" t="s">
        <v>55</v>
      </c>
      <c r="B104" s="20" t="s">
        <v>156</v>
      </c>
      <c r="C104" s="14">
        <v>0</v>
      </c>
      <c r="D104" s="48">
        <v>0</v>
      </c>
      <c r="E104" s="15">
        <f>E107</f>
        <v>1E-3</v>
      </c>
      <c r="F104" s="15">
        <f>F107</f>
        <v>1E-3</v>
      </c>
      <c r="G104" s="48">
        <v>0</v>
      </c>
      <c r="H104" s="48">
        <v>0</v>
      </c>
      <c r="I104" s="48">
        <f t="shared" si="6"/>
        <v>0</v>
      </c>
    </row>
    <row r="105" spans="1:9" ht="25.5">
      <c r="A105" s="23" t="s">
        <v>44</v>
      </c>
      <c r="B105" s="20" t="s">
        <v>156</v>
      </c>
      <c r="C105" s="14">
        <v>0</v>
      </c>
      <c r="D105" s="48">
        <v>0</v>
      </c>
      <c r="E105" s="15">
        <v>0</v>
      </c>
      <c r="F105" s="15">
        <v>0</v>
      </c>
      <c r="G105" s="48">
        <v>0</v>
      </c>
      <c r="H105" s="48">
        <v>0</v>
      </c>
      <c r="I105" s="48">
        <f t="shared" si="6"/>
        <v>0</v>
      </c>
    </row>
    <row r="106" spans="1:9" ht="25.5">
      <c r="A106" s="23" t="s">
        <v>45</v>
      </c>
      <c r="B106" s="20" t="s">
        <v>156</v>
      </c>
      <c r="C106" s="14">
        <v>0</v>
      </c>
      <c r="D106" s="48">
        <v>0</v>
      </c>
      <c r="E106" s="15">
        <v>0</v>
      </c>
      <c r="F106" s="15">
        <v>0</v>
      </c>
      <c r="G106" s="48">
        <v>0</v>
      </c>
      <c r="H106" s="48">
        <v>0</v>
      </c>
      <c r="I106" s="48">
        <f t="shared" si="6"/>
        <v>0</v>
      </c>
    </row>
    <row r="107" spans="1:9" ht="25.5">
      <c r="A107" s="23" t="s">
        <v>46</v>
      </c>
      <c r="B107" s="20" t="s">
        <v>156</v>
      </c>
      <c r="C107" s="14">
        <v>1E-3</v>
      </c>
      <c r="D107" s="48">
        <v>0</v>
      </c>
      <c r="E107" s="52">
        <v>1E-3</v>
      </c>
      <c r="F107" s="52">
        <v>1E-3</v>
      </c>
      <c r="G107" s="48">
        <f t="shared" si="4"/>
        <v>100</v>
      </c>
      <c r="H107" s="48">
        <f t="shared" si="5"/>
        <v>100</v>
      </c>
      <c r="I107" s="48">
        <f t="shared" si="6"/>
        <v>100</v>
      </c>
    </row>
    <row r="108" spans="1:9" ht="25.5">
      <c r="A108" s="22" t="s">
        <v>56</v>
      </c>
      <c r="B108" s="35"/>
      <c r="C108" s="50"/>
      <c r="D108" s="51"/>
      <c r="E108" s="34"/>
      <c r="F108" s="34"/>
      <c r="G108" s="51"/>
      <c r="H108" s="51"/>
      <c r="I108" s="51"/>
    </row>
    <row r="109" spans="1:9">
      <c r="A109" s="36" t="s">
        <v>57</v>
      </c>
      <c r="B109" s="20" t="s">
        <v>160</v>
      </c>
      <c r="C109" s="14">
        <v>958</v>
      </c>
      <c r="D109" s="48">
        <f t="shared" si="7"/>
        <v>100</v>
      </c>
      <c r="E109" s="19">
        <f>E111+E112</f>
        <v>958</v>
      </c>
      <c r="F109" s="19">
        <v>851</v>
      </c>
      <c r="G109" s="48">
        <f t="shared" si="4"/>
        <v>88.830897703549056</v>
      </c>
      <c r="H109" s="48">
        <f t="shared" si="5"/>
        <v>88.830897703549056</v>
      </c>
      <c r="I109" s="48">
        <f t="shared" si="6"/>
        <v>-11.169102296450944</v>
      </c>
    </row>
    <row r="110" spans="1:9">
      <c r="A110" s="29" t="s">
        <v>44</v>
      </c>
      <c r="B110" s="20" t="s">
        <v>160</v>
      </c>
      <c r="C110" s="14">
        <v>0</v>
      </c>
      <c r="D110" s="48">
        <v>0</v>
      </c>
      <c r="E110" s="19">
        <v>0</v>
      </c>
      <c r="F110" s="19">
        <v>0</v>
      </c>
      <c r="G110" s="48">
        <v>0</v>
      </c>
      <c r="H110" s="48">
        <v>0</v>
      </c>
      <c r="I110" s="48">
        <f t="shared" si="6"/>
        <v>0</v>
      </c>
    </row>
    <row r="111" spans="1:9">
      <c r="A111" s="29" t="s">
        <v>45</v>
      </c>
      <c r="B111" s="20" t="s">
        <v>160</v>
      </c>
      <c r="C111" s="14">
        <v>674</v>
      </c>
      <c r="D111" s="48">
        <f t="shared" si="7"/>
        <v>100</v>
      </c>
      <c r="E111" s="19">
        <v>674</v>
      </c>
      <c r="F111" s="19">
        <v>541</v>
      </c>
      <c r="G111" s="48">
        <f t="shared" si="4"/>
        <v>80.267062314540055</v>
      </c>
      <c r="H111" s="48">
        <f t="shared" si="5"/>
        <v>80.267062314540055</v>
      </c>
      <c r="I111" s="48">
        <f t="shared" si="6"/>
        <v>-19.732937685459945</v>
      </c>
    </row>
    <row r="112" spans="1:9">
      <c r="A112" s="29" t="s">
        <v>46</v>
      </c>
      <c r="B112" s="20" t="s">
        <v>160</v>
      </c>
      <c r="C112" s="14">
        <v>284</v>
      </c>
      <c r="D112" s="48">
        <f t="shared" si="7"/>
        <v>100</v>
      </c>
      <c r="E112" s="19">
        <v>284</v>
      </c>
      <c r="F112" s="19">
        <v>310</v>
      </c>
      <c r="G112" s="48">
        <f t="shared" si="4"/>
        <v>109.15492957746478</v>
      </c>
      <c r="H112" s="48">
        <f t="shared" si="5"/>
        <v>109.1549295774648</v>
      </c>
      <c r="I112" s="48">
        <f t="shared" si="6"/>
        <v>9.1549295774647845</v>
      </c>
    </row>
    <row r="113" spans="1:9" ht="25.5">
      <c r="A113" s="36" t="s">
        <v>58</v>
      </c>
      <c r="B113" s="20" t="s">
        <v>160</v>
      </c>
      <c r="C113" s="14">
        <v>284</v>
      </c>
      <c r="D113" s="48">
        <f t="shared" si="7"/>
        <v>109.65250965250965</v>
      </c>
      <c r="E113" s="19">
        <f>E115+E116</f>
        <v>259</v>
      </c>
      <c r="F113" s="19">
        <v>237</v>
      </c>
      <c r="G113" s="48">
        <f t="shared" si="4"/>
        <v>91.505791505791507</v>
      </c>
      <c r="H113" s="48">
        <f t="shared" si="5"/>
        <v>83.450704225352112</v>
      </c>
      <c r="I113" s="48">
        <f t="shared" si="6"/>
        <v>-18.146718146718143</v>
      </c>
    </row>
    <row r="114" spans="1:9">
      <c r="A114" s="29" t="s">
        <v>44</v>
      </c>
      <c r="B114" s="20" t="s">
        <v>160</v>
      </c>
      <c r="C114" s="14">
        <v>0</v>
      </c>
      <c r="D114" s="48">
        <v>0</v>
      </c>
      <c r="E114" s="19">
        <v>0</v>
      </c>
      <c r="F114" s="19">
        <v>0</v>
      </c>
      <c r="G114" s="48">
        <v>0</v>
      </c>
      <c r="H114" s="48">
        <v>0</v>
      </c>
      <c r="I114" s="48">
        <f t="shared" si="6"/>
        <v>0</v>
      </c>
    </row>
    <row r="115" spans="1:9">
      <c r="A115" s="29" t="s">
        <v>45</v>
      </c>
      <c r="B115" s="20" t="s">
        <v>160</v>
      </c>
      <c r="C115" s="14">
        <v>90</v>
      </c>
      <c r="D115" s="48">
        <f t="shared" si="7"/>
        <v>125</v>
      </c>
      <c r="E115" s="19">
        <v>72</v>
      </c>
      <c r="F115" s="19">
        <v>90</v>
      </c>
      <c r="G115" s="48">
        <f t="shared" si="4"/>
        <v>125</v>
      </c>
      <c r="H115" s="48">
        <f t="shared" si="5"/>
        <v>100</v>
      </c>
      <c r="I115" s="48">
        <f t="shared" si="6"/>
        <v>0</v>
      </c>
    </row>
    <row r="116" spans="1:9">
      <c r="A116" s="29" t="s">
        <v>46</v>
      </c>
      <c r="B116" s="20" t="s">
        <v>160</v>
      </c>
      <c r="C116" s="14">
        <v>194</v>
      </c>
      <c r="D116" s="48">
        <f t="shared" si="7"/>
        <v>103.74331550802138</v>
      </c>
      <c r="E116" s="19">
        <v>187</v>
      </c>
      <c r="F116" s="19">
        <v>147</v>
      </c>
      <c r="G116" s="48">
        <f t="shared" si="4"/>
        <v>78.609625668449198</v>
      </c>
      <c r="H116" s="48">
        <f t="shared" si="5"/>
        <v>75.773195876288653</v>
      </c>
      <c r="I116" s="48">
        <f t="shared" si="6"/>
        <v>-25.133689839572185</v>
      </c>
    </row>
    <row r="117" spans="1:9">
      <c r="A117" s="36" t="s">
        <v>59</v>
      </c>
      <c r="B117" s="20" t="s">
        <v>160</v>
      </c>
      <c r="C117" s="14">
        <v>48</v>
      </c>
      <c r="D117" s="48">
        <v>0</v>
      </c>
      <c r="E117" s="19">
        <f>E120</f>
        <v>43</v>
      </c>
      <c r="F117" s="19">
        <v>64</v>
      </c>
      <c r="G117" s="48">
        <f t="shared" si="4"/>
        <v>148.83720930232559</v>
      </c>
      <c r="H117" s="48">
        <f t="shared" si="5"/>
        <v>133.33333333333331</v>
      </c>
      <c r="I117" s="48">
        <f t="shared" si="6"/>
        <v>148.83720930232559</v>
      </c>
    </row>
    <row r="118" spans="1:9">
      <c r="A118" s="29" t="s">
        <v>44</v>
      </c>
      <c r="B118" s="20" t="s">
        <v>160</v>
      </c>
      <c r="C118" s="14">
        <v>0</v>
      </c>
      <c r="D118" s="48">
        <v>0</v>
      </c>
      <c r="E118" s="19">
        <v>0</v>
      </c>
      <c r="F118" s="19">
        <v>0</v>
      </c>
      <c r="G118" s="48">
        <v>0</v>
      </c>
      <c r="H118" s="48">
        <v>0</v>
      </c>
      <c r="I118" s="48">
        <f t="shared" si="6"/>
        <v>0</v>
      </c>
    </row>
    <row r="119" spans="1:9">
      <c r="A119" s="29" t="s">
        <v>45</v>
      </c>
      <c r="B119" s="20" t="s">
        <v>160</v>
      </c>
      <c r="C119" s="14">
        <v>0</v>
      </c>
      <c r="D119" s="48">
        <v>0</v>
      </c>
      <c r="E119" s="19">
        <v>0</v>
      </c>
      <c r="F119" s="19">
        <v>0</v>
      </c>
      <c r="G119" s="48">
        <v>0</v>
      </c>
      <c r="H119" s="48">
        <v>0</v>
      </c>
      <c r="I119" s="48">
        <f t="shared" si="6"/>
        <v>0</v>
      </c>
    </row>
    <row r="120" spans="1:9">
      <c r="A120" s="29" t="s">
        <v>46</v>
      </c>
      <c r="B120" s="20" t="s">
        <v>160</v>
      </c>
      <c r="C120" s="14">
        <v>48</v>
      </c>
      <c r="D120" s="48">
        <v>0</v>
      </c>
      <c r="E120" s="19">
        <v>43</v>
      </c>
      <c r="F120" s="19">
        <v>64</v>
      </c>
      <c r="G120" s="48">
        <f t="shared" si="4"/>
        <v>148.83720930232559</v>
      </c>
      <c r="H120" s="48">
        <f t="shared" si="5"/>
        <v>133.33333333333331</v>
      </c>
      <c r="I120" s="48">
        <f t="shared" si="6"/>
        <v>148.83720930232559</v>
      </c>
    </row>
    <row r="121" spans="1:9">
      <c r="A121" s="36" t="s">
        <v>60</v>
      </c>
      <c r="B121" s="20" t="s">
        <v>160</v>
      </c>
      <c r="C121" s="14">
        <v>1097</v>
      </c>
      <c r="D121" s="48">
        <f t="shared" si="7"/>
        <v>100</v>
      </c>
      <c r="E121" s="19">
        <f>E124</f>
        <v>1097</v>
      </c>
      <c r="F121" s="19">
        <v>741</v>
      </c>
      <c r="G121" s="48">
        <f t="shared" si="4"/>
        <v>67.547857793983596</v>
      </c>
      <c r="H121" s="48">
        <f t="shared" si="5"/>
        <v>67.547857793983596</v>
      </c>
      <c r="I121" s="48">
        <f t="shared" si="6"/>
        <v>-32.452142206016404</v>
      </c>
    </row>
    <row r="122" spans="1:9">
      <c r="A122" s="29" t="s">
        <v>44</v>
      </c>
      <c r="B122" s="20" t="s">
        <v>160</v>
      </c>
      <c r="C122" s="14">
        <v>0</v>
      </c>
      <c r="D122" s="48">
        <v>0</v>
      </c>
      <c r="E122" s="19">
        <v>0</v>
      </c>
      <c r="F122" s="19">
        <v>0</v>
      </c>
      <c r="G122" s="48">
        <v>0</v>
      </c>
      <c r="H122" s="48">
        <v>0</v>
      </c>
      <c r="I122" s="48">
        <f t="shared" si="6"/>
        <v>0</v>
      </c>
    </row>
    <row r="123" spans="1:9">
      <c r="A123" s="29" t="s">
        <v>45</v>
      </c>
      <c r="B123" s="20" t="s">
        <v>160</v>
      </c>
      <c r="C123" s="14">
        <v>0</v>
      </c>
      <c r="D123" s="48">
        <v>0</v>
      </c>
      <c r="E123" s="19">
        <v>0</v>
      </c>
      <c r="F123" s="19">
        <v>0</v>
      </c>
      <c r="G123" s="48">
        <v>0</v>
      </c>
      <c r="H123" s="48">
        <v>0</v>
      </c>
      <c r="I123" s="48">
        <f t="shared" si="6"/>
        <v>0</v>
      </c>
    </row>
    <row r="124" spans="1:9">
      <c r="A124" s="29" t="s">
        <v>46</v>
      </c>
      <c r="B124" s="20" t="s">
        <v>160</v>
      </c>
      <c r="C124" s="14">
        <v>1097</v>
      </c>
      <c r="D124" s="48">
        <v>0</v>
      </c>
      <c r="E124" s="19">
        <v>1097</v>
      </c>
      <c r="F124" s="19">
        <v>741</v>
      </c>
      <c r="G124" s="48">
        <f t="shared" si="4"/>
        <v>67.547857793983596</v>
      </c>
      <c r="H124" s="48">
        <f t="shared" si="5"/>
        <v>67.547857793983596</v>
      </c>
      <c r="I124" s="48">
        <f t="shared" si="6"/>
        <v>67.547857793983596</v>
      </c>
    </row>
    <row r="125" spans="1:9" ht="25.5">
      <c r="A125" s="36" t="s">
        <v>61</v>
      </c>
      <c r="B125" s="20" t="s">
        <v>161</v>
      </c>
      <c r="C125" s="14">
        <v>22.4</v>
      </c>
      <c r="D125" s="48">
        <f t="shared" si="7"/>
        <v>100</v>
      </c>
      <c r="E125" s="19">
        <f>E128</f>
        <v>22.4</v>
      </c>
      <c r="F125" s="19">
        <v>19.399999999999999</v>
      </c>
      <c r="G125" s="48">
        <f t="shared" si="4"/>
        <v>86.607142857142847</v>
      </c>
      <c r="H125" s="48">
        <f t="shared" si="5"/>
        <v>86.607142857142861</v>
      </c>
      <c r="I125" s="48">
        <f t="shared" si="6"/>
        <v>-13.392857142857153</v>
      </c>
    </row>
    <row r="126" spans="1:9" ht="25.5">
      <c r="A126" s="29" t="s">
        <v>44</v>
      </c>
      <c r="B126" s="20" t="s">
        <v>161</v>
      </c>
      <c r="C126" s="14">
        <v>0</v>
      </c>
      <c r="D126" s="48">
        <v>0</v>
      </c>
      <c r="E126" s="19">
        <v>0</v>
      </c>
      <c r="F126" s="19">
        <v>0</v>
      </c>
      <c r="G126" s="48">
        <v>0</v>
      </c>
      <c r="H126" s="48">
        <v>0</v>
      </c>
      <c r="I126" s="48">
        <f t="shared" si="6"/>
        <v>0</v>
      </c>
    </row>
    <row r="127" spans="1:9" ht="25.5">
      <c r="A127" s="29" t="s">
        <v>45</v>
      </c>
      <c r="B127" s="20" t="s">
        <v>161</v>
      </c>
      <c r="C127" s="14">
        <v>0</v>
      </c>
      <c r="D127" s="48">
        <v>0</v>
      </c>
      <c r="E127" s="19">
        <v>0</v>
      </c>
      <c r="F127" s="19">
        <v>0</v>
      </c>
      <c r="G127" s="48">
        <v>0</v>
      </c>
      <c r="H127" s="48">
        <v>0</v>
      </c>
      <c r="I127" s="48">
        <f t="shared" si="6"/>
        <v>0</v>
      </c>
    </row>
    <row r="128" spans="1:9" ht="25.5">
      <c r="A128" s="29" t="s">
        <v>46</v>
      </c>
      <c r="B128" s="20" t="s">
        <v>161</v>
      </c>
      <c r="C128" s="14">
        <v>22.4</v>
      </c>
      <c r="D128" s="48">
        <f t="shared" si="7"/>
        <v>100</v>
      </c>
      <c r="E128" s="19">
        <v>22.4</v>
      </c>
      <c r="F128" s="19">
        <v>19.399999999999999</v>
      </c>
      <c r="G128" s="48">
        <f t="shared" si="4"/>
        <v>86.607142857142847</v>
      </c>
      <c r="H128" s="48">
        <f t="shared" si="5"/>
        <v>86.607142857142861</v>
      </c>
      <c r="I128" s="48">
        <f t="shared" si="6"/>
        <v>-13.392857142857153</v>
      </c>
    </row>
    <row r="129" spans="1:9" ht="38.25">
      <c r="A129" s="36" t="s">
        <v>183</v>
      </c>
      <c r="B129" s="20" t="s">
        <v>155</v>
      </c>
      <c r="C129" s="14">
        <v>980.2</v>
      </c>
      <c r="D129" s="48">
        <f t="shared" si="7"/>
        <v>109.56852224457859</v>
      </c>
      <c r="E129" s="19">
        <f>E130</f>
        <v>894.6</v>
      </c>
      <c r="F129" s="19">
        <v>983.2</v>
      </c>
      <c r="G129" s="48">
        <f t="shared" si="4"/>
        <v>109.90386765034653</v>
      </c>
      <c r="H129" s="48">
        <f t="shared" si="5"/>
        <v>100.30605998775759</v>
      </c>
      <c r="I129" s="48">
        <f t="shared" si="6"/>
        <v>0.33534540576793859</v>
      </c>
    </row>
    <row r="130" spans="1:9" ht="38.25">
      <c r="A130" s="29" t="s">
        <v>62</v>
      </c>
      <c r="B130" s="20" t="s">
        <v>155</v>
      </c>
      <c r="C130" s="14">
        <v>980.2</v>
      </c>
      <c r="D130" s="48">
        <f t="shared" si="7"/>
        <v>109.56852224457859</v>
      </c>
      <c r="E130" s="19">
        <v>894.6</v>
      </c>
      <c r="F130" s="19">
        <v>983.2</v>
      </c>
      <c r="G130" s="48">
        <f t="shared" si="4"/>
        <v>109.90386765034653</v>
      </c>
      <c r="H130" s="48">
        <f t="shared" si="5"/>
        <v>100.30605998775759</v>
      </c>
      <c r="I130" s="48">
        <f t="shared" si="6"/>
        <v>0.33534540576793859</v>
      </c>
    </row>
    <row r="131" spans="1:9" ht="38.25">
      <c r="A131" s="36" t="s">
        <v>184</v>
      </c>
      <c r="B131" s="27" t="s">
        <v>155</v>
      </c>
      <c r="C131" s="14">
        <v>8.9</v>
      </c>
      <c r="D131" s="48">
        <f t="shared" si="7"/>
        <v>101.13636363636363</v>
      </c>
      <c r="E131" s="19">
        <f>E132</f>
        <v>8.8000000000000007</v>
      </c>
      <c r="F131" s="19">
        <v>7.6</v>
      </c>
      <c r="G131" s="48">
        <f t="shared" si="4"/>
        <v>86.36363636363636</v>
      </c>
      <c r="H131" s="48">
        <f t="shared" si="5"/>
        <v>85.393258426966284</v>
      </c>
      <c r="I131" s="48">
        <f t="shared" si="6"/>
        <v>-14.772727272727266</v>
      </c>
    </row>
    <row r="132" spans="1:9" ht="38.25">
      <c r="A132" s="29" t="s">
        <v>63</v>
      </c>
      <c r="B132" s="20" t="s">
        <v>155</v>
      </c>
      <c r="C132" s="14">
        <v>8.9</v>
      </c>
      <c r="D132" s="48">
        <f t="shared" si="7"/>
        <v>101.13636363636363</v>
      </c>
      <c r="E132" s="19">
        <v>8.8000000000000007</v>
      </c>
      <c r="F132" s="19">
        <v>7.6</v>
      </c>
      <c r="G132" s="48">
        <f t="shared" si="4"/>
        <v>86.36363636363636</v>
      </c>
      <c r="H132" s="48">
        <f t="shared" si="5"/>
        <v>85.393258426966284</v>
      </c>
      <c r="I132" s="48">
        <f t="shared" si="6"/>
        <v>-14.772727272727266</v>
      </c>
    </row>
    <row r="133" spans="1:9">
      <c r="A133" s="36" t="s">
        <v>64</v>
      </c>
      <c r="B133" s="27" t="s">
        <v>155</v>
      </c>
      <c r="C133" s="14">
        <v>145.9</v>
      </c>
      <c r="D133" s="48">
        <f t="shared" si="7"/>
        <v>103.99144689950106</v>
      </c>
      <c r="E133" s="19">
        <f>E134</f>
        <v>140.30000000000001</v>
      </c>
      <c r="F133" s="19">
        <v>143.80000000000001</v>
      </c>
      <c r="G133" s="48">
        <f t="shared" si="4"/>
        <v>102.49465431218817</v>
      </c>
      <c r="H133" s="48">
        <f t="shared" si="5"/>
        <v>98.560657984921178</v>
      </c>
      <c r="I133" s="48">
        <f t="shared" si="6"/>
        <v>-1.496792587312882</v>
      </c>
    </row>
    <row r="134" spans="1:9" ht="25.5">
      <c r="A134" s="29" t="s">
        <v>19</v>
      </c>
      <c r="B134" s="20" t="s">
        <v>155</v>
      </c>
      <c r="C134" s="14">
        <v>145.9</v>
      </c>
      <c r="D134" s="48">
        <f t="shared" si="7"/>
        <v>103.99144689950106</v>
      </c>
      <c r="E134" s="19">
        <v>140.30000000000001</v>
      </c>
      <c r="F134" s="19">
        <v>143.80000000000001</v>
      </c>
      <c r="G134" s="48">
        <f t="shared" si="4"/>
        <v>102.49465431218817</v>
      </c>
      <c r="H134" s="48">
        <f t="shared" si="5"/>
        <v>98.560657984921178</v>
      </c>
      <c r="I134" s="48">
        <f t="shared" si="6"/>
        <v>-1.496792587312882</v>
      </c>
    </row>
    <row r="135" spans="1:9" ht="38.25">
      <c r="A135" s="36" t="s">
        <v>65</v>
      </c>
      <c r="B135" s="27" t="s">
        <v>155</v>
      </c>
      <c r="C135" s="14">
        <v>1442.4</v>
      </c>
      <c r="D135" s="48">
        <f t="shared" si="7"/>
        <v>246.73280875812523</v>
      </c>
      <c r="E135" s="19">
        <f>E136</f>
        <v>584.6</v>
      </c>
      <c r="F135" s="19">
        <v>552.1</v>
      </c>
      <c r="G135" s="48">
        <f t="shared" si="4"/>
        <v>94.44064317482038</v>
      </c>
      <c r="H135" s="48">
        <f t="shared" si="5"/>
        <v>38.276483638380476</v>
      </c>
      <c r="I135" s="48">
        <f t="shared" si="6"/>
        <v>-152.29216558330484</v>
      </c>
    </row>
    <row r="136" spans="1:9" ht="38.25">
      <c r="A136" s="18" t="s">
        <v>62</v>
      </c>
      <c r="B136" s="20" t="s">
        <v>155</v>
      </c>
      <c r="C136" s="14">
        <v>1442.4</v>
      </c>
      <c r="D136" s="48">
        <f t="shared" si="7"/>
        <v>246.73280875812523</v>
      </c>
      <c r="E136" s="19">
        <v>584.6</v>
      </c>
      <c r="F136" s="19">
        <v>552.1</v>
      </c>
      <c r="G136" s="48">
        <f t="shared" si="4"/>
        <v>94.44064317482038</v>
      </c>
      <c r="H136" s="48">
        <f t="shared" si="5"/>
        <v>38.276483638380476</v>
      </c>
      <c r="I136" s="48">
        <f t="shared" si="6"/>
        <v>-152.29216558330484</v>
      </c>
    </row>
    <row r="137" spans="1:9" ht="38.25">
      <c r="A137" s="36" t="s">
        <v>66</v>
      </c>
      <c r="B137" s="27" t="s">
        <v>155</v>
      </c>
      <c r="C137" s="14">
        <v>35.6</v>
      </c>
      <c r="D137" s="48">
        <f t="shared" si="7"/>
        <v>45.466155810983402</v>
      </c>
      <c r="E137" s="19">
        <v>78.3</v>
      </c>
      <c r="F137" s="19">
        <v>78.3</v>
      </c>
      <c r="G137" s="48">
        <f t="shared" si="4"/>
        <v>100</v>
      </c>
      <c r="H137" s="48">
        <f t="shared" si="5"/>
        <v>219.94382022471908</v>
      </c>
      <c r="I137" s="48">
        <f t="shared" si="6"/>
        <v>54.533844189016598</v>
      </c>
    </row>
    <row r="138" spans="1:9" ht="38.25">
      <c r="A138" s="18" t="s">
        <v>62</v>
      </c>
      <c r="B138" s="20" t="s">
        <v>155</v>
      </c>
      <c r="C138" s="14">
        <v>35.6</v>
      </c>
      <c r="D138" s="48">
        <f t="shared" si="7"/>
        <v>45.466155810983402</v>
      </c>
      <c r="E138" s="19">
        <v>78.3</v>
      </c>
      <c r="F138" s="19">
        <v>24.9</v>
      </c>
      <c r="G138" s="48">
        <f t="shared" si="4"/>
        <v>31.800766283524904</v>
      </c>
      <c r="H138" s="48">
        <f t="shared" si="5"/>
        <v>69.943820224719104</v>
      </c>
      <c r="I138" s="48">
        <f t="shared" si="6"/>
        <v>-13.665389527458498</v>
      </c>
    </row>
    <row r="139" spans="1:9" ht="25.5">
      <c r="A139" s="22" t="s">
        <v>67</v>
      </c>
      <c r="B139" s="43"/>
      <c r="C139" s="50"/>
      <c r="D139" s="51"/>
      <c r="E139" s="34"/>
      <c r="F139" s="34"/>
      <c r="G139" s="51"/>
      <c r="H139" s="51"/>
      <c r="I139" s="51"/>
    </row>
    <row r="140" spans="1:9" ht="25.5">
      <c r="A140" s="18" t="s">
        <v>68</v>
      </c>
      <c r="B140" s="20" t="s">
        <v>152</v>
      </c>
      <c r="C140" s="14">
        <v>441</v>
      </c>
      <c r="D140" s="48">
        <f t="shared" si="7"/>
        <v>100.22727272727272</v>
      </c>
      <c r="E140" s="19">
        <v>440</v>
      </c>
      <c r="F140" s="19">
        <v>445</v>
      </c>
      <c r="G140" s="48">
        <f t="shared" si="4"/>
        <v>101.13636363636364</v>
      </c>
      <c r="H140" s="48">
        <f t="shared" si="5"/>
        <v>100.90702947845804</v>
      </c>
      <c r="I140" s="48">
        <f t="shared" si="6"/>
        <v>0.90909090909092072</v>
      </c>
    </row>
    <row r="141" spans="1:9" ht="25.5">
      <c r="A141" s="18" t="s">
        <v>69</v>
      </c>
      <c r="B141" s="20" t="s">
        <v>154</v>
      </c>
      <c r="C141" s="14">
        <v>589</v>
      </c>
      <c r="D141" s="48">
        <f t="shared" si="7"/>
        <v>100.17006802721089</v>
      </c>
      <c r="E141" s="19">
        <v>588</v>
      </c>
      <c r="F141" s="19">
        <v>610</v>
      </c>
      <c r="G141" s="48">
        <f t="shared" si="4"/>
        <v>103.74149659863946</v>
      </c>
      <c r="H141" s="48">
        <f t="shared" si="5"/>
        <v>103.56536502546689</v>
      </c>
      <c r="I141" s="48">
        <f t="shared" si="6"/>
        <v>3.5714285714285694</v>
      </c>
    </row>
    <row r="142" spans="1:9" ht="25.5">
      <c r="A142" s="18" t="s">
        <v>70</v>
      </c>
      <c r="B142" s="20" t="s">
        <v>152</v>
      </c>
      <c r="C142" s="14">
        <v>1</v>
      </c>
      <c r="D142" s="48">
        <f t="shared" si="7"/>
        <v>100</v>
      </c>
      <c r="E142" s="19">
        <v>1</v>
      </c>
      <c r="F142" s="19">
        <v>2</v>
      </c>
      <c r="G142" s="48">
        <f t="shared" si="4"/>
        <v>200</v>
      </c>
      <c r="H142" s="48">
        <f t="shared" si="5"/>
        <v>200</v>
      </c>
      <c r="I142" s="48">
        <f t="shared" si="6"/>
        <v>100</v>
      </c>
    </row>
    <row r="143" spans="1:9" ht="25.5">
      <c r="A143" s="18" t="s">
        <v>71</v>
      </c>
      <c r="B143" s="20" t="s">
        <v>154</v>
      </c>
      <c r="C143" s="48">
        <v>375</v>
      </c>
      <c r="D143" s="48">
        <f t="shared" si="7"/>
        <v>100.26737967914438</v>
      </c>
      <c r="E143" s="19">
        <v>374</v>
      </c>
      <c r="F143" s="19">
        <v>391</v>
      </c>
      <c r="G143" s="48">
        <f t="shared" si="4"/>
        <v>104.54545454545455</v>
      </c>
      <c r="H143" s="48">
        <f t="shared" si="5"/>
        <v>104.26666666666667</v>
      </c>
      <c r="I143" s="48">
        <f t="shared" si="6"/>
        <v>4.2780748663101633</v>
      </c>
    </row>
    <row r="144" spans="1:9" ht="76.5">
      <c r="A144" s="18" t="s">
        <v>72</v>
      </c>
      <c r="B144" s="20" t="s">
        <v>162</v>
      </c>
      <c r="C144" s="14">
        <v>10</v>
      </c>
      <c r="D144" s="48">
        <f t="shared" si="7"/>
        <v>100</v>
      </c>
      <c r="E144" s="19">
        <v>10</v>
      </c>
      <c r="F144" s="19">
        <v>10</v>
      </c>
      <c r="G144" s="48">
        <f t="shared" si="4"/>
        <v>100</v>
      </c>
      <c r="H144" s="48">
        <f t="shared" si="5"/>
        <v>100</v>
      </c>
      <c r="I144" s="48">
        <f t="shared" si="6"/>
        <v>0</v>
      </c>
    </row>
    <row r="145" spans="1:9" ht="25.5">
      <c r="A145" s="22" t="s">
        <v>73</v>
      </c>
      <c r="B145" s="42"/>
      <c r="C145" s="38"/>
      <c r="D145" s="51"/>
      <c r="E145" s="34"/>
      <c r="F145" s="34"/>
      <c r="G145" s="51"/>
      <c r="H145" s="51"/>
      <c r="I145" s="51"/>
    </row>
    <row r="146" spans="1:9" ht="25.5">
      <c r="A146" s="18" t="s">
        <v>74</v>
      </c>
      <c r="B146" s="20" t="s">
        <v>155</v>
      </c>
      <c r="C146" s="14">
        <v>832.9</v>
      </c>
      <c r="D146" s="48">
        <f t="shared" si="7"/>
        <v>105.07127538791472</v>
      </c>
      <c r="E146" s="19">
        <v>792.7</v>
      </c>
      <c r="F146" s="19">
        <v>792.7</v>
      </c>
      <c r="G146" s="48">
        <f t="shared" ref="G146:G208" si="8">F146*100/E146</f>
        <v>100</v>
      </c>
      <c r="H146" s="48">
        <f t="shared" ref="H146:H206" si="9">F146/C146*100</f>
        <v>95.173490214911766</v>
      </c>
      <c r="I146" s="48">
        <f t="shared" ref="I146:I209" si="10">G146-D146</f>
        <v>-5.0712753879147243</v>
      </c>
    </row>
    <row r="147" spans="1:9" ht="25.5">
      <c r="A147" s="22" t="s">
        <v>75</v>
      </c>
      <c r="B147" s="35"/>
      <c r="C147" s="38"/>
      <c r="D147" s="51"/>
      <c r="E147" s="34"/>
      <c r="F147" s="34"/>
      <c r="G147" s="51"/>
      <c r="H147" s="51"/>
      <c r="I147" s="51"/>
    </row>
    <row r="148" spans="1:9" ht="38.25">
      <c r="A148" s="18" t="s">
        <v>76</v>
      </c>
      <c r="B148" s="20" t="s">
        <v>152</v>
      </c>
      <c r="C148" s="14">
        <v>2</v>
      </c>
      <c r="D148" s="48">
        <f t="shared" ref="D148:D208" si="11">C148/E148*100</f>
        <v>100</v>
      </c>
      <c r="E148" s="19">
        <v>2</v>
      </c>
      <c r="F148" s="19">
        <v>2</v>
      </c>
      <c r="G148" s="48">
        <f t="shared" si="8"/>
        <v>100</v>
      </c>
      <c r="H148" s="48">
        <f t="shared" si="9"/>
        <v>100</v>
      </c>
      <c r="I148" s="48">
        <f t="shared" si="10"/>
        <v>0</v>
      </c>
    </row>
    <row r="149" spans="1:9" ht="38.25">
      <c r="A149" s="18" t="s">
        <v>77</v>
      </c>
      <c r="B149" s="20" t="s">
        <v>155</v>
      </c>
      <c r="C149" s="14">
        <v>5367</v>
      </c>
      <c r="D149" s="48">
        <f t="shared" si="11"/>
        <v>1192.6666666666665</v>
      </c>
      <c r="E149" s="19">
        <v>450</v>
      </c>
      <c r="F149" s="19">
        <v>450</v>
      </c>
      <c r="G149" s="48">
        <f t="shared" si="8"/>
        <v>100</v>
      </c>
      <c r="H149" s="48">
        <f t="shared" si="9"/>
        <v>8.3845723868082729</v>
      </c>
      <c r="I149" s="48">
        <f t="shared" si="10"/>
        <v>-1092.6666666666665</v>
      </c>
    </row>
    <row r="150" spans="1:9" ht="38.25">
      <c r="A150" s="18" t="s">
        <v>78</v>
      </c>
      <c r="B150" s="20" t="s">
        <v>152</v>
      </c>
      <c r="C150" s="14">
        <v>1</v>
      </c>
      <c r="D150" s="48">
        <v>0</v>
      </c>
      <c r="E150" s="19">
        <v>1</v>
      </c>
      <c r="F150" s="19">
        <v>1</v>
      </c>
      <c r="G150" s="48">
        <v>0</v>
      </c>
      <c r="H150" s="48">
        <v>0</v>
      </c>
      <c r="I150" s="48">
        <f t="shared" si="10"/>
        <v>0</v>
      </c>
    </row>
    <row r="151" spans="1:9" ht="38.25">
      <c r="A151" s="18" t="s">
        <v>79</v>
      </c>
      <c r="B151" s="20" t="s">
        <v>155</v>
      </c>
      <c r="C151" s="14">
        <v>1</v>
      </c>
      <c r="D151" s="48">
        <v>0</v>
      </c>
      <c r="E151" s="19">
        <v>1</v>
      </c>
      <c r="F151" s="19">
        <v>1</v>
      </c>
      <c r="G151" s="48">
        <v>0</v>
      </c>
      <c r="H151" s="48">
        <v>0</v>
      </c>
      <c r="I151" s="48">
        <f t="shared" si="10"/>
        <v>0</v>
      </c>
    </row>
    <row r="152" spans="1:9" ht="38.25" hidden="1">
      <c r="A152" s="22" t="s">
        <v>80</v>
      </c>
      <c r="B152" s="32"/>
      <c r="C152" s="50"/>
      <c r="D152" s="51"/>
      <c r="E152" s="34"/>
      <c r="F152" s="34"/>
      <c r="G152" s="51"/>
      <c r="H152" s="51"/>
      <c r="I152" s="51"/>
    </row>
    <row r="153" spans="1:9" ht="25.5" hidden="1">
      <c r="A153" s="18" t="s">
        <v>81</v>
      </c>
      <c r="B153" s="20" t="s">
        <v>163</v>
      </c>
      <c r="C153" s="14">
        <v>4857</v>
      </c>
      <c r="D153" s="48">
        <f t="shared" si="11"/>
        <v>100</v>
      </c>
      <c r="E153" s="19">
        <v>4857</v>
      </c>
      <c r="F153" s="19">
        <v>4857</v>
      </c>
      <c r="G153" s="48">
        <f t="shared" si="8"/>
        <v>100</v>
      </c>
      <c r="H153" s="48">
        <f t="shared" si="9"/>
        <v>100</v>
      </c>
      <c r="I153" s="48">
        <f t="shared" si="10"/>
        <v>0</v>
      </c>
    </row>
    <row r="154" spans="1:9" ht="51" hidden="1">
      <c r="A154" s="18" t="s">
        <v>82</v>
      </c>
      <c r="B154" s="20" t="s">
        <v>151</v>
      </c>
      <c r="C154" s="14">
        <v>0</v>
      </c>
      <c r="D154" s="48"/>
      <c r="E154" s="19"/>
      <c r="F154" s="19"/>
      <c r="G154" s="48"/>
      <c r="H154" s="48"/>
      <c r="I154" s="48">
        <f t="shared" si="10"/>
        <v>0</v>
      </c>
    </row>
    <row r="155" spans="1:9" hidden="1">
      <c r="A155" s="25" t="s">
        <v>83</v>
      </c>
      <c r="B155" s="20"/>
      <c r="C155" s="14">
        <v>446164.5</v>
      </c>
      <c r="D155" s="48">
        <f>C155/E155*100</f>
        <v>132.89999087617522</v>
      </c>
      <c r="E155" s="19">
        <v>335714.47</v>
      </c>
      <c r="F155" s="19">
        <v>335714.47</v>
      </c>
      <c r="G155" s="48">
        <f t="shared" si="8"/>
        <v>100.00000000000001</v>
      </c>
      <c r="H155" s="48">
        <f>F155/C155*100</f>
        <v>75.244549936178245</v>
      </c>
      <c r="I155" s="48">
        <f t="shared" si="10"/>
        <v>-32.89999087617521</v>
      </c>
    </row>
    <row r="156" spans="1:9" hidden="1">
      <c r="A156" s="25" t="s">
        <v>84</v>
      </c>
      <c r="B156" s="20"/>
      <c r="C156" s="19">
        <v>480794.2</v>
      </c>
      <c r="D156" s="48">
        <f t="shared" si="11"/>
        <v>132.9000025983259</v>
      </c>
      <c r="E156" s="19">
        <v>361771.4</v>
      </c>
      <c r="F156" s="19">
        <v>361771.4</v>
      </c>
      <c r="G156" s="48">
        <f t="shared" si="8"/>
        <v>100</v>
      </c>
      <c r="H156" s="48">
        <f t="shared" si="9"/>
        <v>75.244543299399197</v>
      </c>
      <c r="I156" s="48">
        <f t="shared" si="10"/>
        <v>-32.900002598325898</v>
      </c>
    </row>
    <row r="157" spans="1:9" hidden="1">
      <c r="A157" s="25" t="s">
        <v>85</v>
      </c>
      <c r="B157" s="20"/>
      <c r="C157" s="14">
        <v>140293.20000000001</v>
      </c>
      <c r="D157" s="48">
        <f t="shared" si="11"/>
        <v>132.89996183322171</v>
      </c>
      <c r="E157" s="19">
        <v>105563.01</v>
      </c>
      <c r="F157" s="19">
        <v>105563.01</v>
      </c>
      <c r="G157" s="48">
        <f t="shared" si="8"/>
        <v>100</v>
      </c>
      <c r="H157" s="48">
        <f t="shared" si="9"/>
        <v>75.244566379553675</v>
      </c>
      <c r="I157" s="48">
        <f t="shared" si="10"/>
        <v>-32.89996183322171</v>
      </c>
    </row>
    <row r="158" spans="1:9" hidden="1">
      <c r="A158" s="25" t="s">
        <v>86</v>
      </c>
      <c r="B158" s="20"/>
      <c r="C158" s="14">
        <v>205068.45</v>
      </c>
      <c r="D158" s="48">
        <f t="shared" si="11"/>
        <v>132.900010051664</v>
      </c>
      <c r="E158" s="19">
        <v>154302.81</v>
      </c>
      <c r="F158" s="19">
        <v>154302.81</v>
      </c>
      <c r="G158" s="48">
        <f t="shared" si="8"/>
        <v>100</v>
      </c>
      <c r="H158" s="48">
        <f t="shared" si="9"/>
        <v>75.244539079512236</v>
      </c>
      <c r="I158" s="48">
        <f t="shared" si="10"/>
        <v>-32.900010051663998</v>
      </c>
    </row>
    <row r="159" spans="1:9" hidden="1">
      <c r="A159" s="25" t="s">
        <v>87</v>
      </c>
      <c r="B159" s="20"/>
      <c r="C159" s="14">
        <v>269834.8</v>
      </c>
      <c r="D159" s="48">
        <f t="shared" si="11"/>
        <v>132.89997832896628</v>
      </c>
      <c r="E159" s="19">
        <v>203036</v>
      </c>
      <c r="F159" s="19">
        <v>203036</v>
      </c>
      <c r="G159" s="48">
        <f t="shared" si="8"/>
        <v>100</v>
      </c>
      <c r="H159" s="48">
        <f t="shared" si="9"/>
        <v>75.244557040085269</v>
      </c>
      <c r="I159" s="48">
        <f t="shared" si="10"/>
        <v>-32.899978328966284</v>
      </c>
    </row>
    <row r="160" spans="1:9" ht="25.5">
      <c r="A160" s="22" t="s">
        <v>88</v>
      </c>
      <c r="B160" s="32"/>
      <c r="C160" s="50"/>
      <c r="D160" s="51"/>
      <c r="E160" s="34"/>
      <c r="F160" s="34"/>
      <c r="G160" s="51"/>
      <c r="H160" s="51"/>
      <c r="I160" s="51"/>
    </row>
    <row r="161" spans="1:9" ht="25.5">
      <c r="A161" s="18" t="s">
        <v>89</v>
      </c>
      <c r="B161" s="20" t="s">
        <v>152</v>
      </c>
      <c r="C161" s="14">
        <v>106</v>
      </c>
      <c r="D161" s="48">
        <f t="shared" si="11"/>
        <v>100</v>
      </c>
      <c r="E161" s="19">
        <v>106</v>
      </c>
      <c r="F161" s="19">
        <v>106</v>
      </c>
      <c r="G161" s="48">
        <f t="shared" si="8"/>
        <v>100</v>
      </c>
      <c r="H161" s="48">
        <f t="shared" si="9"/>
        <v>100</v>
      </c>
      <c r="I161" s="48">
        <f t="shared" si="10"/>
        <v>0</v>
      </c>
    </row>
    <row r="162" spans="1:9" ht="25.5">
      <c r="A162" s="18" t="s">
        <v>90</v>
      </c>
      <c r="B162" s="20" t="s">
        <v>158</v>
      </c>
      <c r="C162" s="14">
        <v>550.94000000000005</v>
      </c>
      <c r="D162" s="48">
        <f t="shared" si="11"/>
        <v>100</v>
      </c>
      <c r="E162" s="19">
        <v>550.94000000000005</v>
      </c>
      <c r="F162" s="19">
        <v>550.94000000000005</v>
      </c>
      <c r="G162" s="48">
        <f t="shared" si="8"/>
        <v>100</v>
      </c>
      <c r="H162" s="48">
        <f t="shared" si="9"/>
        <v>100</v>
      </c>
      <c r="I162" s="48">
        <f t="shared" si="10"/>
        <v>0</v>
      </c>
    </row>
    <row r="163" spans="1:9" ht="25.5">
      <c r="A163" s="18" t="s">
        <v>91</v>
      </c>
      <c r="B163" s="20" t="s">
        <v>164</v>
      </c>
      <c r="C163" s="14">
        <v>375070.09</v>
      </c>
      <c r="D163" s="48">
        <f t="shared" si="11"/>
        <v>100</v>
      </c>
      <c r="E163" s="19">
        <v>375070.09</v>
      </c>
      <c r="F163" s="19">
        <v>375070.09</v>
      </c>
      <c r="G163" s="48">
        <f t="shared" si="8"/>
        <v>100</v>
      </c>
      <c r="H163" s="48">
        <f t="shared" si="9"/>
        <v>100</v>
      </c>
      <c r="I163" s="48">
        <f t="shared" si="10"/>
        <v>0</v>
      </c>
    </row>
    <row r="164" spans="1:9" ht="25.5">
      <c r="A164" s="40" t="s">
        <v>92</v>
      </c>
      <c r="B164" s="41"/>
      <c r="C164" s="14">
        <v>673.15</v>
      </c>
      <c r="D164" s="48">
        <f t="shared" si="11"/>
        <v>100</v>
      </c>
      <c r="E164" s="19">
        <v>673.15</v>
      </c>
      <c r="F164" s="19">
        <v>673.15</v>
      </c>
      <c r="G164" s="48">
        <f t="shared" si="8"/>
        <v>100</v>
      </c>
      <c r="H164" s="48">
        <f t="shared" si="9"/>
        <v>100</v>
      </c>
      <c r="I164" s="48">
        <f t="shared" si="10"/>
        <v>0</v>
      </c>
    </row>
    <row r="165" spans="1:9" ht="25.5">
      <c r="A165" s="18" t="s">
        <v>93</v>
      </c>
      <c r="B165" s="20" t="s">
        <v>165</v>
      </c>
      <c r="C165" s="14">
        <v>673.15</v>
      </c>
      <c r="D165" s="48">
        <f t="shared" si="11"/>
        <v>100</v>
      </c>
      <c r="E165" s="19">
        <v>673.15</v>
      </c>
      <c r="F165" s="19">
        <v>673.15</v>
      </c>
      <c r="G165" s="48">
        <f t="shared" si="8"/>
        <v>100</v>
      </c>
      <c r="H165" s="48">
        <f t="shared" si="9"/>
        <v>100</v>
      </c>
      <c r="I165" s="48">
        <f t="shared" si="10"/>
        <v>0</v>
      </c>
    </row>
    <row r="166" spans="1:9">
      <c r="A166" s="22" t="s">
        <v>94</v>
      </c>
      <c r="B166" s="39"/>
      <c r="C166" s="38"/>
      <c r="D166" s="51"/>
      <c r="E166" s="34"/>
      <c r="F166" s="34"/>
      <c r="G166" s="51"/>
      <c r="H166" s="51"/>
      <c r="I166" s="51"/>
    </row>
    <row r="167" spans="1:9" ht="39.75" customHeight="1">
      <c r="A167" s="18" t="s">
        <v>95</v>
      </c>
      <c r="B167" s="20" t="s">
        <v>150</v>
      </c>
      <c r="C167" s="14">
        <v>0.78900000000000003</v>
      </c>
      <c r="D167" s="48">
        <f t="shared" si="11"/>
        <v>99.87341772151899</v>
      </c>
      <c r="E167" s="19">
        <v>0.79</v>
      </c>
      <c r="F167" s="19">
        <v>0.79</v>
      </c>
      <c r="G167" s="48">
        <f t="shared" si="8"/>
        <v>100</v>
      </c>
      <c r="H167" s="48">
        <f t="shared" si="9"/>
        <v>100.12674271229405</v>
      </c>
      <c r="I167" s="48">
        <f t="shared" si="10"/>
        <v>0.12658227848100978</v>
      </c>
    </row>
    <row r="168" spans="1:9" ht="33" customHeight="1">
      <c r="A168" s="18" t="s">
        <v>96</v>
      </c>
      <c r="B168" s="20" t="s">
        <v>153</v>
      </c>
      <c r="C168" s="14">
        <v>82.7</v>
      </c>
      <c r="D168" s="48">
        <f t="shared" si="11"/>
        <v>142.58620689655172</v>
      </c>
      <c r="E168" s="19">
        <v>58</v>
      </c>
      <c r="F168" s="19">
        <v>82.7</v>
      </c>
      <c r="G168" s="48">
        <f t="shared" si="8"/>
        <v>142.58620689655172</v>
      </c>
      <c r="H168" s="48">
        <f t="shared" si="9"/>
        <v>100</v>
      </c>
      <c r="I168" s="48">
        <f t="shared" si="10"/>
        <v>0</v>
      </c>
    </row>
    <row r="169" spans="1:9" ht="25.5">
      <c r="A169" s="18" t="s">
        <v>97</v>
      </c>
      <c r="B169" s="20" t="s">
        <v>152</v>
      </c>
      <c r="C169" s="14">
        <v>9</v>
      </c>
      <c r="D169" s="48">
        <f t="shared" si="11"/>
        <v>112.5</v>
      </c>
      <c r="E169" s="19">
        <v>8</v>
      </c>
      <c r="F169" s="19">
        <v>9</v>
      </c>
      <c r="G169" s="48">
        <f t="shared" si="8"/>
        <v>112.5</v>
      </c>
      <c r="H169" s="48">
        <f t="shared" si="9"/>
        <v>100</v>
      </c>
      <c r="I169" s="48">
        <f t="shared" si="10"/>
        <v>0</v>
      </c>
    </row>
    <row r="170" spans="1:9" ht="25.5">
      <c r="A170" s="22" t="s">
        <v>98</v>
      </c>
      <c r="B170" s="35"/>
      <c r="C170" s="38"/>
      <c r="D170" s="51"/>
      <c r="E170" s="34"/>
      <c r="F170" s="34"/>
      <c r="G170" s="51"/>
      <c r="H170" s="51"/>
      <c r="I170" s="51"/>
    </row>
    <row r="171" spans="1:9">
      <c r="A171" s="18" t="s">
        <v>99</v>
      </c>
      <c r="B171" s="20" t="s">
        <v>150</v>
      </c>
      <c r="C171" s="14">
        <v>1.39</v>
      </c>
      <c r="D171" s="48">
        <f t="shared" si="11"/>
        <v>102.20588235294117</v>
      </c>
      <c r="E171" s="19">
        <v>1.36</v>
      </c>
      <c r="F171" s="19">
        <v>1.36</v>
      </c>
      <c r="G171" s="48">
        <f t="shared" si="8"/>
        <v>99.999999999999986</v>
      </c>
      <c r="H171" s="48">
        <f t="shared" si="9"/>
        <v>97.841726618705053</v>
      </c>
      <c r="I171" s="48">
        <f t="shared" si="10"/>
        <v>-2.2058823529411882</v>
      </c>
    </row>
    <row r="172" spans="1:9" ht="25.5">
      <c r="A172" s="18" t="s">
        <v>100</v>
      </c>
      <c r="B172" s="20" t="s">
        <v>150</v>
      </c>
      <c r="C172" s="14">
        <v>0</v>
      </c>
      <c r="D172" s="48">
        <v>0</v>
      </c>
      <c r="E172" s="19">
        <v>0</v>
      </c>
      <c r="F172" s="19">
        <v>0</v>
      </c>
      <c r="G172" s="48">
        <v>0</v>
      </c>
      <c r="H172" s="48">
        <v>0</v>
      </c>
      <c r="I172" s="48">
        <f t="shared" si="10"/>
        <v>0</v>
      </c>
    </row>
    <row r="173" spans="1:9" ht="25.5">
      <c r="A173" s="18" t="s">
        <v>101</v>
      </c>
      <c r="B173" s="20" t="s">
        <v>150</v>
      </c>
      <c r="C173" s="14">
        <v>0</v>
      </c>
      <c r="D173" s="48">
        <v>0</v>
      </c>
      <c r="E173" s="19">
        <v>0</v>
      </c>
      <c r="F173" s="19">
        <v>0</v>
      </c>
      <c r="G173" s="48">
        <v>0</v>
      </c>
      <c r="H173" s="48">
        <v>0</v>
      </c>
      <c r="I173" s="48">
        <f t="shared" si="10"/>
        <v>0</v>
      </c>
    </row>
    <row r="174" spans="1:9" ht="25.5">
      <c r="A174" s="18" t="s">
        <v>102</v>
      </c>
      <c r="B174" s="20" t="s">
        <v>150</v>
      </c>
      <c r="C174" s="14">
        <v>0</v>
      </c>
      <c r="D174" s="48">
        <v>0</v>
      </c>
      <c r="E174" s="19">
        <v>0</v>
      </c>
      <c r="F174" s="19">
        <v>0</v>
      </c>
      <c r="G174" s="48">
        <v>0</v>
      </c>
      <c r="H174" s="48">
        <v>0</v>
      </c>
      <c r="I174" s="48">
        <f t="shared" si="10"/>
        <v>0</v>
      </c>
    </row>
    <row r="175" spans="1:9" ht="25.5">
      <c r="A175" s="22" t="s">
        <v>103</v>
      </c>
      <c r="B175" s="39"/>
      <c r="C175" s="38"/>
      <c r="D175" s="51"/>
      <c r="E175" s="34"/>
      <c r="F175" s="34"/>
      <c r="G175" s="51"/>
      <c r="H175" s="51"/>
      <c r="I175" s="51"/>
    </row>
    <row r="176" spans="1:9" ht="25.5">
      <c r="A176" s="18" t="s">
        <v>104</v>
      </c>
      <c r="B176" s="20" t="s">
        <v>150</v>
      </c>
      <c r="C176" s="14">
        <v>0</v>
      </c>
      <c r="D176" s="48">
        <v>0</v>
      </c>
      <c r="E176" s="19">
        <v>0</v>
      </c>
      <c r="F176" s="19">
        <v>0</v>
      </c>
      <c r="G176" s="48">
        <v>0</v>
      </c>
      <c r="H176" s="48">
        <v>0</v>
      </c>
      <c r="I176" s="48">
        <f t="shared" si="10"/>
        <v>0</v>
      </c>
    </row>
    <row r="177" spans="1:9" ht="25.5">
      <c r="A177" s="18" t="s">
        <v>102</v>
      </c>
      <c r="B177" s="20" t="s">
        <v>150</v>
      </c>
      <c r="C177" s="14">
        <v>0</v>
      </c>
      <c r="D177" s="48">
        <v>0</v>
      </c>
      <c r="E177" s="19">
        <v>0</v>
      </c>
      <c r="F177" s="19">
        <v>0</v>
      </c>
      <c r="G177" s="48">
        <v>0</v>
      </c>
      <c r="H177" s="48">
        <v>0</v>
      </c>
      <c r="I177" s="48">
        <f t="shared" si="10"/>
        <v>0</v>
      </c>
    </row>
    <row r="178" spans="1:9" ht="51">
      <c r="A178" s="18" t="s">
        <v>105</v>
      </c>
      <c r="B178" s="20" t="s">
        <v>153</v>
      </c>
      <c r="C178" s="14">
        <v>79.2</v>
      </c>
      <c r="D178" s="48">
        <f t="shared" si="11"/>
        <v>99.748110831234243</v>
      </c>
      <c r="E178" s="15">
        <v>79.400000000000006</v>
      </c>
      <c r="F178" s="15">
        <v>79.2</v>
      </c>
      <c r="G178" s="48">
        <f t="shared" si="8"/>
        <v>99.748110831234243</v>
      </c>
      <c r="H178" s="48">
        <f t="shared" si="9"/>
        <v>100</v>
      </c>
      <c r="I178" s="48">
        <f t="shared" si="10"/>
        <v>0</v>
      </c>
    </row>
    <row r="179" spans="1:9">
      <c r="A179" s="22" t="s">
        <v>106</v>
      </c>
      <c r="B179" s="35"/>
      <c r="C179" s="38"/>
      <c r="D179" s="51"/>
      <c r="E179" s="34"/>
      <c r="F179" s="34"/>
      <c r="G179" s="51"/>
      <c r="H179" s="51"/>
      <c r="I179" s="51"/>
    </row>
    <row r="180" spans="1:9" ht="51">
      <c r="A180" s="18" t="s">
        <v>107</v>
      </c>
      <c r="B180" s="20" t="s">
        <v>166</v>
      </c>
      <c r="C180" s="14">
        <v>0.45</v>
      </c>
      <c r="D180" s="48">
        <f t="shared" si="11"/>
        <v>112.5</v>
      </c>
      <c r="E180" s="15">
        <v>0.4</v>
      </c>
      <c r="F180" s="15">
        <v>0.45</v>
      </c>
      <c r="G180" s="48">
        <f t="shared" si="8"/>
        <v>112.5</v>
      </c>
      <c r="H180" s="48">
        <f t="shared" si="9"/>
        <v>100</v>
      </c>
      <c r="I180" s="48">
        <f t="shared" si="10"/>
        <v>0</v>
      </c>
    </row>
    <row r="181" spans="1:9" ht="51">
      <c r="A181" s="18" t="s">
        <v>108</v>
      </c>
      <c r="B181" s="20" t="s">
        <v>166</v>
      </c>
      <c r="C181" s="14">
        <v>0.45</v>
      </c>
      <c r="D181" s="48">
        <f t="shared" si="11"/>
        <v>112.5</v>
      </c>
      <c r="E181" s="15">
        <v>0.4</v>
      </c>
      <c r="F181" s="15">
        <v>0.45</v>
      </c>
      <c r="G181" s="48">
        <f t="shared" si="8"/>
        <v>112.5</v>
      </c>
      <c r="H181" s="48">
        <f t="shared" si="9"/>
        <v>100</v>
      </c>
      <c r="I181" s="48">
        <f t="shared" si="10"/>
        <v>0</v>
      </c>
    </row>
    <row r="182" spans="1:9">
      <c r="A182" s="18" t="s">
        <v>109</v>
      </c>
      <c r="B182" s="20" t="s">
        <v>167</v>
      </c>
      <c r="C182" s="14">
        <v>250</v>
      </c>
      <c r="D182" s="48">
        <v>0</v>
      </c>
      <c r="E182" s="19">
        <v>0</v>
      </c>
      <c r="F182" s="19">
        <v>250</v>
      </c>
      <c r="G182" s="48">
        <v>0</v>
      </c>
      <c r="H182" s="48">
        <v>0</v>
      </c>
      <c r="I182" s="48">
        <f t="shared" si="10"/>
        <v>0</v>
      </c>
    </row>
    <row r="183" spans="1:9" ht="38.25">
      <c r="A183" s="18" t="s">
        <v>110</v>
      </c>
      <c r="B183" s="20" t="s">
        <v>168</v>
      </c>
      <c r="C183" s="14">
        <v>0</v>
      </c>
      <c r="D183" s="48">
        <v>0</v>
      </c>
      <c r="E183" s="19">
        <v>0</v>
      </c>
      <c r="F183" s="19">
        <v>0</v>
      </c>
      <c r="G183" s="48">
        <v>0</v>
      </c>
      <c r="H183" s="48">
        <v>0</v>
      </c>
      <c r="I183" s="48">
        <f t="shared" si="10"/>
        <v>0</v>
      </c>
    </row>
    <row r="184" spans="1:9" ht="38.25">
      <c r="A184" s="22" t="s">
        <v>111</v>
      </c>
      <c r="B184" s="37"/>
      <c r="C184" s="38"/>
      <c r="D184" s="51"/>
      <c r="E184" s="34"/>
      <c r="F184" s="34"/>
      <c r="G184" s="51"/>
      <c r="H184" s="51"/>
      <c r="I184" s="51"/>
    </row>
    <row r="185" spans="1:9" ht="51">
      <c r="A185" s="18" t="s">
        <v>112</v>
      </c>
      <c r="B185" s="20" t="s">
        <v>169</v>
      </c>
      <c r="C185" s="14">
        <v>10.8</v>
      </c>
      <c r="D185" s="48">
        <f t="shared" si="11"/>
        <v>100</v>
      </c>
      <c r="E185" s="19">
        <v>10.8</v>
      </c>
      <c r="F185" s="19">
        <v>0</v>
      </c>
      <c r="G185" s="48">
        <f t="shared" si="8"/>
        <v>0</v>
      </c>
      <c r="H185" s="48">
        <f t="shared" si="9"/>
        <v>0</v>
      </c>
      <c r="I185" s="48">
        <f t="shared" si="10"/>
        <v>-100</v>
      </c>
    </row>
    <row r="186" spans="1:9">
      <c r="A186" s="18" t="s">
        <v>113</v>
      </c>
      <c r="B186" s="20" t="s">
        <v>152</v>
      </c>
      <c r="C186" s="14">
        <v>14</v>
      </c>
      <c r="D186" s="48">
        <f t="shared" si="11"/>
        <v>100</v>
      </c>
      <c r="E186" s="19">
        <v>14</v>
      </c>
      <c r="F186" s="19">
        <v>0</v>
      </c>
      <c r="G186" s="48">
        <f t="shared" si="8"/>
        <v>0</v>
      </c>
      <c r="H186" s="48">
        <f t="shared" si="9"/>
        <v>0</v>
      </c>
      <c r="I186" s="48">
        <f t="shared" si="10"/>
        <v>-100</v>
      </c>
    </row>
    <row r="187" spans="1:9" ht="76.5">
      <c r="A187" s="36" t="s">
        <v>114</v>
      </c>
      <c r="B187" s="20" t="s">
        <v>170</v>
      </c>
      <c r="C187" s="14">
        <v>23.3</v>
      </c>
      <c r="D187" s="48">
        <f t="shared" si="11"/>
        <v>99.360341151385938</v>
      </c>
      <c r="E187" s="19">
        <v>23.45</v>
      </c>
      <c r="F187" s="19">
        <v>24.1</v>
      </c>
      <c r="G187" s="48">
        <f t="shared" si="8"/>
        <v>102.77185501066099</v>
      </c>
      <c r="H187" s="48">
        <f t="shared" si="9"/>
        <v>103.43347639484979</v>
      </c>
      <c r="I187" s="48">
        <f t="shared" si="10"/>
        <v>3.4115138592750469</v>
      </c>
    </row>
    <row r="188" spans="1:9" ht="51">
      <c r="A188" s="16" t="s">
        <v>115</v>
      </c>
      <c r="B188" s="20" t="s">
        <v>171</v>
      </c>
      <c r="C188" s="14">
        <v>1.9</v>
      </c>
      <c r="D188" s="48">
        <f t="shared" si="11"/>
        <v>101.06382978723406</v>
      </c>
      <c r="E188" s="19">
        <v>1.88</v>
      </c>
      <c r="F188" s="19">
        <v>1.9</v>
      </c>
      <c r="G188" s="48">
        <f t="shared" si="8"/>
        <v>101.06382978723404</v>
      </c>
      <c r="H188" s="48">
        <f t="shared" si="9"/>
        <v>100</v>
      </c>
      <c r="I188" s="48">
        <f t="shared" si="10"/>
        <v>0</v>
      </c>
    </row>
    <row r="189" spans="1:9" ht="51">
      <c r="A189" s="18" t="s">
        <v>116</v>
      </c>
      <c r="B189" s="20" t="s">
        <v>171</v>
      </c>
      <c r="C189" s="14">
        <v>1.9</v>
      </c>
      <c r="D189" s="48">
        <f t="shared" si="11"/>
        <v>101.06382978723406</v>
      </c>
      <c r="E189" s="19">
        <v>1.88</v>
      </c>
      <c r="F189" s="19">
        <v>1.9</v>
      </c>
      <c r="G189" s="48">
        <f t="shared" si="8"/>
        <v>101.06382978723404</v>
      </c>
      <c r="H189" s="48">
        <f t="shared" si="9"/>
        <v>100</v>
      </c>
      <c r="I189" s="48">
        <f t="shared" si="10"/>
        <v>0</v>
      </c>
    </row>
    <row r="190" spans="1:9" ht="51">
      <c r="A190" s="18" t="s">
        <v>117</v>
      </c>
      <c r="B190" s="20" t="s">
        <v>171</v>
      </c>
      <c r="C190" s="14">
        <v>5.2</v>
      </c>
      <c r="D190" s="48">
        <f t="shared" si="11"/>
        <v>99.047619047619051</v>
      </c>
      <c r="E190" s="19">
        <v>5.25</v>
      </c>
      <c r="F190" s="19">
        <v>5.5</v>
      </c>
      <c r="G190" s="48">
        <f t="shared" si="8"/>
        <v>104.76190476190476</v>
      </c>
      <c r="H190" s="48">
        <f t="shared" si="9"/>
        <v>105.76923076923077</v>
      </c>
      <c r="I190" s="48">
        <f t="shared" si="10"/>
        <v>5.7142857142857082</v>
      </c>
    </row>
    <row r="191" spans="1:9" ht="51">
      <c r="A191" s="18" t="s">
        <v>118</v>
      </c>
      <c r="B191" s="20" t="s">
        <v>171</v>
      </c>
      <c r="C191" s="14">
        <v>5.2</v>
      </c>
      <c r="D191" s="48">
        <f t="shared" si="11"/>
        <v>99.047619047619051</v>
      </c>
      <c r="E191" s="19">
        <v>5.25</v>
      </c>
      <c r="F191" s="19">
        <v>5.5</v>
      </c>
      <c r="G191" s="48">
        <f t="shared" si="8"/>
        <v>104.76190476190476</v>
      </c>
      <c r="H191" s="48">
        <f t="shared" si="9"/>
        <v>105.76923076923077</v>
      </c>
      <c r="I191" s="48">
        <f t="shared" si="10"/>
        <v>5.7142857142857082</v>
      </c>
    </row>
    <row r="192" spans="1:9" ht="51">
      <c r="A192" s="18" t="s">
        <v>119</v>
      </c>
      <c r="B192" s="20" t="s">
        <v>172</v>
      </c>
      <c r="C192" s="14">
        <v>0</v>
      </c>
      <c r="D192" s="48">
        <v>0</v>
      </c>
      <c r="E192" s="19">
        <v>0</v>
      </c>
      <c r="F192" s="19">
        <v>0</v>
      </c>
      <c r="G192" s="48">
        <v>0</v>
      </c>
      <c r="H192" s="48">
        <v>0</v>
      </c>
      <c r="I192" s="48">
        <f t="shared" si="10"/>
        <v>0</v>
      </c>
    </row>
    <row r="193" spans="1:9" ht="89.25">
      <c r="A193" s="18" t="s">
        <v>120</v>
      </c>
      <c r="B193" s="20" t="s">
        <v>173</v>
      </c>
      <c r="C193" s="14">
        <v>932</v>
      </c>
      <c r="D193" s="48">
        <f t="shared" si="11"/>
        <v>100</v>
      </c>
      <c r="E193" s="19">
        <v>932</v>
      </c>
      <c r="F193" s="19">
        <v>932</v>
      </c>
      <c r="G193" s="48">
        <f t="shared" si="8"/>
        <v>100</v>
      </c>
      <c r="H193" s="48">
        <f t="shared" si="9"/>
        <v>100</v>
      </c>
      <c r="I193" s="48">
        <f t="shared" si="10"/>
        <v>0</v>
      </c>
    </row>
    <row r="194" spans="1:9" ht="25.5">
      <c r="A194" s="18" t="s">
        <v>121</v>
      </c>
      <c r="B194" s="20" t="s">
        <v>174</v>
      </c>
      <c r="C194" s="14">
        <v>744</v>
      </c>
      <c r="D194" s="48">
        <f t="shared" si="11"/>
        <v>160.34482758620689</v>
      </c>
      <c r="E194" s="19">
        <v>464</v>
      </c>
      <c r="F194" s="19">
        <v>744</v>
      </c>
      <c r="G194" s="48">
        <f t="shared" si="8"/>
        <v>160.34482758620689</v>
      </c>
      <c r="H194" s="48">
        <f t="shared" si="9"/>
        <v>100</v>
      </c>
      <c r="I194" s="48">
        <f t="shared" si="10"/>
        <v>0</v>
      </c>
    </row>
    <row r="195" spans="1:9" ht="51">
      <c r="A195" s="18" t="s">
        <v>122</v>
      </c>
      <c r="B195" s="20" t="s">
        <v>154</v>
      </c>
      <c r="C195" s="14">
        <v>213</v>
      </c>
      <c r="D195" s="48">
        <f t="shared" si="11"/>
        <v>100</v>
      </c>
      <c r="E195" s="19">
        <v>213</v>
      </c>
      <c r="F195" s="19">
        <v>250</v>
      </c>
      <c r="G195" s="48">
        <f t="shared" si="8"/>
        <v>117.37089201877934</v>
      </c>
      <c r="H195" s="48">
        <f t="shared" si="9"/>
        <v>117.37089201877934</v>
      </c>
      <c r="I195" s="48">
        <f t="shared" si="10"/>
        <v>17.370892018779344</v>
      </c>
    </row>
    <row r="196" spans="1:9" ht="51">
      <c r="A196" s="18" t="s">
        <v>123</v>
      </c>
      <c r="B196" s="20" t="s">
        <v>175</v>
      </c>
      <c r="C196" s="14">
        <v>597</v>
      </c>
      <c r="D196" s="48">
        <f t="shared" si="11"/>
        <v>100</v>
      </c>
      <c r="E196" s="19">
        <v>597</v>
      </c>
      <c r="F196" s="19">
        <v>597</v>
      </c>
      <c r="G196" s="48">
        <f t="shared" si="8"/>
        <v>100</v>
      </c>
      <c r="H196" s="48">
        <f t="shared" si="9"/>
        <v>100</v>
      </c>
      <c r="I196" s="48">
        <f t="shared" si="10"/>
        <v>0</v>
      </c>
    </row>
    <row r="197" spans="1:9" ht="25.5">
      <c r="A197" s="18" t="s">
        <v>124</v>
      </c>
      <c r="B197" s="20" t="s">
        <v>153</v>
      </c>
      <c r="C197" s="14">
        <v>43</v>
      </c>
      <c r="D197" s="48">
        <f t="shared" si="11"/>
        <v>102.38095238095238</v>
      </c>
      <c r="E197" s="19">
        <v>42</v>
      </c>
      <c r="F197" s="19">
        <v>43</v>
      </c>
      <c r="G197" s="48">
        <f t="shared" si="8"/>
        <v>102.38095238095238</v>
      </c>
      <c r="H197" s="48">
        <f t="shared" si="9"/>
        <v>100</v>
      </c>
      <c r="I197" s="48">
        <f t="shared" si="10"/>
        <v>0</v>
      </c>
    </row>
    <row r="198" spans="1:9" ht="38.25">
      <c r="A198" s="36" t="s">
        <v>125</v>
      </c>
      <c r="B198" s="20" t="s">
        <v>152</v>
      </c>
      <c r="C198" s="14">
        <v>405</v>
      </c>
      <c r="D198" s="48">
        <f t="shared" si="11"/>
        <v>100.74626865671641</v>
      </c>
      <c r="E198" s="19">
        <v>402</v>
      </c>
      <c r="F198" s="19">
        <v>402</v>
      </c>
      <c r="G198" s="48">
        <f t="shared" si="8"/>
        <v>100</v>
      </c>
      <c r="H198" s="48">
        <f t="shared" si="9"/>
        <v>99.259259259259252</v>
      </c>
      <c r="I198" s="48">
        <f t="shared" si="10"/>
        <v>-0.74626865671640985</v>
      </c>
    </row>
    <row r="199" spans="1:9">
      <c r="A199" s="26" t="s">
        <v>126</v>
      </c>
      <c r="B199" s="27"/>
      <c r="C199" s="14"/>
      <c r="D199" s="48"/>
      <c r="E199" s="19"/>
      <c r="F199" s="19"/>
      <c r="G199" s="48"/>
      <c r="H199" s="48"/>
      <c r="I199" s="48"/>
    </row>
    <row r="200" spans="1:9" ht="38.25">
      <c r="A200" s="18" t="s">
        <v>127</v>
      </c>
      <c r="B200" s="20" t="s">
        <v>152</v>
      </c>
      <c r="C200" s="14">
        <v>2</v>
      </c>
      <c r="D200" s="48">
        <f t="shared" si="11"/>
        <v>100</v>
      </c>
      <c r="E200" s="19">
        <v>2</v>
      </c>
      <c r="F200" s="19">
        <v>2</v>
      </c>
      <c r="G200" s="48">
        <f t="shared" si="8"/>
        <v>100</v>
      </c>
      <c r="H200" s="48">
        <f t="shared" si="9"/>
        <v>100</v>
      </c>
      <c r="I200" s="48">
        <f t="shared" si="10"/>
        <v>0</v>
      </c>
    </row>
    <row r="201" spans="1:9" ht="38.25">
      <c r="A201" s="18" t="s">
        <v>128</v>
      </c>
      <c r="B201" s="20" t="s">
        <v>152</v>
      </c>
      <c r="C201" s="14">
        <v>14</v>
      </c>
      <c r="D201" s="48">
        <f t="shared" si="11"/>
        <v>100</v>
      </c>
      <c r="E201" s="19">
        <v>14</v>
      </c>
      <c r="F201" s="19">
        <v>14</v>
      </c>
      <c r="G201" s="48">
        <f t="shared" si="8"/>
        <v>100</v>
      </c>
      <c r="H201" s="48">
        <f t="shared" si="9"/>
        <v>100</v>
      </c>
      <c r="I201" s="48">
        <f t="shared" si="10"/>
        <v>0</v>
      </c>
    </row>
    <row r="202" spans="1:9" ht="38.25">
      <c r="A202" s="18" t="s">
        <v>129</v>
      </c>
      <c r="B202" s="20" t="s">
        <v>152</v>
      </c>
      <c r="C202" s="14">
        <v>21</v>
      </c>
      <c r="D202" s="48">
        <f t="shared" si="11"/>
        <v>100</v>
      </c>
      <c r="E202" s="19">
        <v>21</v>
      </c>
      <c r="F202" s="19">
        <v>21</v>
      </c>
      <c r="G202" s="48">
        <f t="shared" si="8"/>
        <v>100</v>
      </c>
      <c r="H202" s="48">
        <f t="shared" si="9"/>
        <v>100</v>
      </c>
      <c r="I202" s="48">
        <f t="shared" si="10"/>
        <v>0</v>
      </c>
    </row>
    <row r="203" spans="1:9">
      <c r="A203" s="18" t="s">
        <v>130</v>
      </c>
      <c r="B203" s="20" t="s">
        <v>152</v>
      </c>
      <c r="C203" s="14">
        <v>368</v>
      </c>
      <c r="D203" s="48">
        <f t="shared" si="11"/>
        <v>100.82191780821918</v>
      </c>
      <c r="E203" s="19">
        <v>365</v>
      </c>
      <c r="F203" s="19">
        <v>368</v>
      </c>
      <c r="G203" s="48">
        <f t="shared" si="8"/>
        <v>100.82191780821918</v>
      </c>
      <c r="H203" s="48">
        <f t="shared" si="9"/>
        <v>100</v>
      </c>
      <c r="I203" s="48">
        <f t="shared" si="10"/>
        <v>0</v>
      </c>
    </row>
    <row r="204" spans="1:9" ht="25.5">
      <c r="A204" s="22" t="s">
        <v>131</v>
      </c>
      <c r="B204" s="35"/>
      <c r="C204" s="33"/>
      <c r="D204" s="51"/>
      <c r="E204" s="34"/>
      <c r="F204" s="34"/>
      <c r="G204" s="51"/>
      <c r="H204" s="51"/>
      <c r="I204" s="51"/>
    </row>
    <row r="205" spans="1:9">
      <c r="A205" s="18" t="s">
        <v>132</v>
      </c>
      <c r="B205" s="20" t="s">
        <v>176</v>
      </c>
      <c r="C205" s="15">
        <v>44</v>
      </c>
      <c r="D205" s="48">
        <f t="shared" si="11"/>
        <v>100</v>
      </c>
      <c r="E205" s="28">
        <v>44</v>
      </c>
      <c r="F205" s="28">
        <v>44</v>
      </c>
      <c r="G205" s="48">
        <f t="shared" si="8"/>
        <v>100</v>
      </c>
      <c r="H205" s="48">
        <f t="shared" si="9"/>
        <v>100</v>
      </c>
      <c r="I205" s="48">
        <f t="shared" si="10"/>
        <v>0</v>
      </c>
    </row>
    <row r="206" spans="1:9" ht="25.5">
      <c r="A206" s="18" t="s">
        <v>133</v>
      </c>
      <c r="B206" s="20" t="s">
        <v>176</v>
      </c>
      <c r="C206" s="15">
        <v>91.46</v>
      </c>
      <c r="D206" s="48">
        <f t="shared" si="11"/>
        <v>100</v>
      </c>
      <c r="E206" s="19">
        <v>91.46</v>
      </c>
      <c r="F206" s="19">
        <v>123.2</v>
      </c>
      <c r="G206" s="48">
        <f t="shared" si="8"/>
        <v>134.70369560463593</v>
      </c>
      <c r="H206" s="48">
        <f t="shared" si="9"/>
        <v>134.7036956046359</v>
      </c>
      <c r="I206" s="48">
        <f t="shared" si="10"/>
        <v>34.703695604635925</v>
      </c>
    </row>
    <row r="207" spans="1:9">
      <c r="A207" s="26" t="s">
        <v>126</v>
      </c>
      <c r="B207" s="20"/>
      <c r="C207" s="15"/>
      <c r="D207" s="48"/>
      <c r="E207" s="19"/>
      <c r="F207" s="19"/>
      <c r="G207" s="48"/>
      <c r="H207" s="48"/>
      <c r="I207" s="48">
        <f t="shared" si="10"/>
        <v>0</v>
      </c>
    </row>
    <row r="208" spans="1:9" ht="25.5">
      <c r="A208" s="18" t="s">
        <v>134</v>
      </c>
      <c r="B208" s="20" t="s">
        <v>176</v>
      </c>
      <c r="C208" s="15">
        <v>91.46</v>
      </c>
      <c r="D208" s="48">
        <f t="shared" si="11"/>
        <v>100</v>
      </c>
      <c r="E208" s="19">
        <v>91.46</v>
      </c>
      <c r="F208" s="19">
        <v>123.2</v>
      </c>
      <c r="G208" s="48">
        <f t="shared" si="8"/>
        <v>134.70369560463593</v>
      </c>
      <c r="H208" s="48">
        <f>F208/C208*100</f>
        <v>134.7036956046359</v>
      </c>
      <c r="I208" s="48">
        <f t="shared" si="10"/>
        <v>34.703695604635925</v>
      </c>
    </row>
    <row r="209" spans="1:9" ht="25.5">
      <c r="A209" s="18" t="s">
        <v>135</v>
      </c>
      <c r="B209" s="20" t="s">
        <v>176</v>
      </c>
      <c r="C209" s="15">
        <v>0</v>
      </c>
      <c r="D209" s="48">
        <v>0</v>
      </c>
      <c r="E209" s="19">
        <v>0</v>
      </c>
      <c r="F209" s="19">
        <v>0</v>
      </c>
      <c r="G209" s="48">
        <v>0</v>
      </c>
      <c r="H209" s="48">
        <v>0</v>
      </c>
      <c r="I209" s="48">
        <f t="shared" si="10"/>
        <v>0</v>
      </c>
    </row>
    <row r="210" spans="1:9" ht="38.25">
      <c r="A210" s="18" t="s">
        <v>136</v>
      </c>
      <c r="B210" s="20" t="s">
        <v>176</v>
      </c>
      <c r="C210" s="15">
        <v>0</v>
      </c>
      <c r="D210" s="48">
        <v>0</v>
      </c>
      <c r="E210" s="19">
        <v>0</v>
      </c>
      <c r="F210" s="19">
        <v>0</v>
      </c>
      <c r="G210" s="48">
        <v>0</v>
      </c>
      <c r="H210" s="48">
        <v>0</v>
      </c>
      <c r="I210" s="48">
        <f t="shared" ref="I210:I222" si="12">G210-D210</f>
        <v>0</v>
      </c>
    </row>
    <row r="211" spans="1:9" ht="25.5">
      <c r="A211" s="18" t="s">
        <v>137</v>
      </c>
      <c r="B211" s="20" t="s">
        <v>176</v>
      </c>
      <c r="C211" s="15">
        <v>0</v>
      </c>
      <c r="D211" s="48">
        <v>0</v>
      </c>
      <c r="E211" s="19">
        <v>0</v>
      </c>
      <c r="F211" s="19">
        <v>0</v>
      </c>
      <c r="G211" s="48">
        <v>0</v>
      </c>
      <c r="H211" s="48">
        <v>0</v>
      </c>
      <c r="I211" s="48">
        <f t="shared" si="12"/>
        <v>0</v>
      </c>
    </row>
    <row r="212" spans="1:9" ht="38.25">
      <c r="A212" s="18" t="s">
        <v>138</v>
      </c>
      <c r="B212" s="20" t="s">
        <v>176</v>
      </c>
      <c r="C212" s="15">
        <v>0</v>
      </c>
      <c r="D212" s="48">
        <v>0</v>
      </c>
      <c r="E212" s="19">
        <v>0</v>
      </c>
      <c r="F212" s="19">
        <v>0</v>
      </c>
      <c r="G212" s="48">
        <v>0</v>
      </c>
      <c r="H212" s="48">
        <v>0</v>
      </c>
      <c r="I212" s="48">
        <f t="shared" si="12"/>
        <v>0</v>
      </c>
    </row>
    <row r="213" spans="1:9" ht="25.5">
      <c r="A213" s="18" t="s">
        <v>139</v>
      </c>
      <c r="B213" s="20" t="s">
        <v>176</v>
      </c>
      <c r="C213" s="15">
        <v>133.65</v>
      </c>
      <c r="D213" s="48">
        <f t="shared" ref="D213:D222" si="13">C213/E213*100</f>
        <v>100</v>
      </c>
      <c r="E213" s="19">
        <v>133.65</v>
      </c>
      <c r="F213" s="19">
        <v>139.19999999999999</v>
      </c>
      <c r="G213" s="48">
        <f t="shared" ref="G213:G222" si="14">F213*100/E213</f>
        <v>104.1526374859708</v>
      </c>
      <c r="H213" s="48">
        <f t="shared" ref="H213:H221" si="15">F213/C213*100</f>
        <v>104.15263748597081</v>
      </c>
      <c r="I213" s="48">
        <f t="shared" si="12"/>
        <v>4.1526374859708</v>
      </c>
    </row>
    <row r="214" spans="1:9">
      <c r="A214" s="18" t="s">
        <v>140</v>
      </c>
      <c r="B214" s="20" t="s">
        <v>176</v>
      </c>
      <c r="C214" s="15">
        <v>99.2</v>
      </c>
      <c r="D214" s="48">
        <f t="shared" si="13"/>
        <v>100.05042864346949</v>
      </c>
      <c r="E214" s="19">
        <v>99.15</v>
      </c>
      <c r="F214" s="19">
        <v>99.15</v>
      </c>
      <c r="G214" s="48">
        <f t="shared" si="14"/>
        <v>100</v>
      </c>
      <c r="H214" s="48">
        <f t="shared" si="15"/>
        <v>99.949596774193552</v>
      </c>
      <c r="I214" s="48">
        <f t="shared" si="12"/>
        <v>-5.0428643469487611E-2</v>
      </c>
    </row>
    <row r="215" spans="1:9" ht="38.25">
      <c r="A215" s="18" t="s">
        <v>141</v>
      </c>
      <c r="B215" s="20" t="s">
        <v>153</v>
      </c>
      <c r="C215" s="15">
        <v>95</v>
      </c>
      <c r="D215" s="48">
        <f t="shared" si="13"/>
        <v>101.06382978723406</v>
      </c>
      <c r="E215" s="19">
        <v>94</v>
      </c>
      <c r="F215" s="19">
        <v>94</v>
      </c>
      <c r="G215" s="48">
        <f t="shared" si="14"/>
        <v>100</v>
      </c>
      <c r="H215" s="48">
        <f t="shared" si="15"/>
        <v>98.94736842105263</v>
      </c>
      <c r="I215" s="48">
        <f t="shared" si="12"/>
        <v>-1.0638297872340559</v>
      </c>
    </row>
    <row r="216" spans="1:9" ht="51">
      <c r="A216" s="18" t="s">
        <v>142</v>
      </c>
      <c r="B216" s="20" t="s">
        <v>175</v>
      </c>
      <c r="C216" s="15">
        <v>386.9</v>
      </c>
      <c r="D216" s="48">
        <f t="shared" si="13"/>
        <v>100.33713692946058</v>
      </c>
      <c r="E216" s="19">
        <v>385.6</v>
      </c>
      <c r="F216" s="19">
        <v>668.5</v>
      </c>
      <c r="G216" s="48">
        <f t="shared" si="14"/>
        <v>173.36618257261409</v>
      </c>
      <c r="H216" s="48">
        <f t="shared" si="15"/>
        <v>172.78366502972344</v>
      </c>
      <c r="I216" s="48">
        <f t="shared" si="12"/>
        <v>73.029045643153509</v>
      </c>
    </row>
    <row r="217" spans="1:9" ht="76.5">
      <c r="A217" s="18" t="s">
        <v>143</v>
      </c>
      <c r="B217" s="20" t="s">
        <v>177</v>
      </c>
      <c r="C217" s="15">
        <v>23.4</v>
      </c>
      <c r="D217" s="48">
        <f t="shared" si="13"/>
        <v>100.86206896551724</v>
      </c>
      <c r="E217" s="19">
        <v>23.2</v>
      </c>
      <c r="F217" s="19">
        <v>24.8</v>
      </c>
      <c r="G217" s="48">
        <f t="shared" si="14"/>
        <v>106.89655172413794</v>
      </c>
      <c r="H217" s="48">
        <f t="shared" si="15"/>
        <v>105.98290598290599</v>
      </c>
      <c r="I217" s="48">
        <f t="shared" si="12"/>
        <v>6.0344827586206975</v>
      </c>
    </row>
    <row r="218" spans="1:9">
      <c r="A218" s="22" t="s">
        <v>144</v>
      </c>
      <c r="B218" s="32"/>
      <c r="C218" s="33"/>
      <c r="D218" s="51"/>
      <c r="E218" s="34"/>
      <c r="F218" s="34"/>
      <c r="G218" s="51"/>
      <c r="H218" s="51"/>
      <c r="I218" s="51"/>
    </row>
    <row r="219" spans="1:9" ht="38.25">
      <c r="A219" s="29" t="s">
        <v>145</v>
      </c>
      <c r="B219" s="20" t="s">
        <v>176</v>
      </c>
      <c r="C219" s="15">
        <v>1.5</v>
      </c>
      <c r="D219" s="48">
        <f t="shared" si="13"/>
        <v>3.1120331950207465</v>
      </c>
      <c r="E219" s="19">
        <v>48.2</v>
      </c>
      <c r="F219" s="19">
        <v>3.8</v>
      </c>
      <c r="G219" s="48">
        <f t="shared" si="14"/>
        <v>7.8838174273858916</v>
      </c>
      <c r="H219" s="48">
        <f t="shared" si="15"/>
        <v>253.33333333333331</v>
      </c>
      <c r="I219" s="48">
        <f t="shared" si="12"/>
        <v>4.7717842323651452</v>
      </c>
    </row>
    <row r="220" spans="1:9" ht="25.5">
      <c r="A220" s="29" t="s">
        <v>146</v>
      </c>
      <c r="B220" s="20" t="s">
        <v>176</v>
      </c>
      <c r="C220" s="15">
        <v>0</v>
      </c>
      <c r="D220" s="48">
        <v>0</v>
      </c>
      <c r="E220" s="19">
        <v>0.4</v>
      </c>
      <c r="F220" s="19">
        <v>0</v>
      </c>
      <c r="G220" s="48">
        <f t="shared" si="14"/>
        <v>0</v>
      </c>
      <c r="H220" s="48">
        <v>0</v>
      </c>
      <c r="I220" s="48">
        <f t="shared" si="12"/>
        <v>0</v>
      </c>
    </row>
    <row r="221" spans="1:9" ht="25.5">
      <c r="A221" s="29" t="s">
        <v>147</v>
      </c>
      <c r="B221" s="20" t="s">
        <v>178</v>
      </c>
      <c r="C221" s="15">
        <v>20</v>
      </c>
      <c r="D221" s="48">
        <f t="shared" si="13"/>
        <v>25</v>
      </c>
      <c r="E221" s="28">
        <v>80</v>
      </c>
      <c r="F221" s="28">
        <v>20</v>
      </c>
      <c r="G221" s="48">
        <f t="shared" si="14"/>
        <v>25</v>
      </c>
      <c r="H221" s="48">
        <f t="shared" si="15"/>
        <v>100</v>
      </c>
      <c r="I221" s="48">
        <f t="shared" si="12"/>
        <v>0</v>
      </c>
    </row>
    <row r="222" spans="1:9" ht="25.5">
      <c r="A222" s="29" t="s">
        <v>148</v>
      </c>
      <c r="B222" s="20" t="s">
        <v>178</v>
      </c>
      <c r="C222" s="31">
        <v>0</v>
      </c>
      <c r="D222" s="48">
        <f t="shared" si="13"/>
        <v>0</v>
      </c>
      <c r="E222" s="28">
        <v>204</v>
      </c>
      <c r="F222" s="28">
        <v>0</v>
      </c>
      <c r="G222" s="48">
        <f t="shared" si="14"/>
        <v>0</v>
      </c>
      <c r="H222" s="48">
        <v>0</v>
      </c>
      <c r="I222" s="48">
        <f t="shared" si="12"/>
        <v>0</v>
      </c>
    </row>
    <row r="223" spans="1:9" ht="26.25" customHeight="1">
      <c r="A223" s="30"/>
      <c r="B223" s="30"/>
      <c r="C223" s="30"/>
      <c r="D223" s="30"/>
      <c r="E223" s="30"/>
      <c r="F223" s="30"/>
      <c r="G223" s="30"/>
      <c r="H223" s="30"/>
      <c r="I223" s="30"/>
    </row>
    <row r="224" spans="1:9" ht="67.5" customHeight="1">
      <c r="A224" s="62" t="s">
        <v>179</v>
      </c>
      <c r="B224" s="62"/>
      <c r="C224" s="62"/>
      <c r="D224" s="54"/>
      <c r="E224" s="54"/>
      <c r="F224" s="54"/>
      <c r="G224" s="63" t="s">
        <v>185</v>
      </c>
      <c r="H224" s="63"/>
      <c r="I224" s="63"/>
    </row>
  </sheetData>
  <mergeCells count="22">
    <mergeCell ref="A224:C224"/>
    <mergeCell ref="G224:I224"/>
    <mergeCell ref="G14:G15"/>
    <mergeCell ref="H14:H15"/>
    <mergeCell ref="I14:I15"/>
    <mergeCell ref="A14:A15"/>
    <mergeCell ref="C14:C15"/>
    <mergeCell ref="D14:D15"/>
    <mergeCell ref="B14:B15"/>
    <mergeCell ref="E14:E15"/>
    <mergeCell ref="F14:F15"/>
    <mergeCell ref="A10:I10"/>
    <mergeCell ref="A11:I11"/>
    <mergeCell ref="A12:I12"/>
    <mergeCell ref="A8:I8"/>
    <mergeCell ref="A9:I9"/>
    <mergeCell ref="A7:I7"/>
    <mergeCell ref="E1:I1"/>
    <mergeCell ref="E2:I2"/>
    <mergeCell ref="E3:I3"/>
    <mergeCell ref="E4:I4"/>
    <mergeCell ref="E5:I5"/>
  </mergeCells>
  <phoneticPr fontId="14" type="noConversion"/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2018-11-29T06:31:42Z</dcterms:modified>
</cp:coreProperties>
</file>